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71311085\Documents\Documentos\Catastro\"/>
    </mc:Choice>
  </mc:AlternateContent>
  <bookViews>
    <workbookView xWindow="-120" yWindow="-120" windowWidth="29040" windowHeight="15720"/>
  </bookViews>
  <sheets>
    <sheet name="TABLA COSTOS CONST 2020" sheetId="1" r:id="rId1"/>
    <sheet name="Hoja1" sheetId="2" r:id="rId2"/>
    <sheet name="Hoja2" sheetId="3" r:id="rId3"/>
  </sheets>
  <definedNames>
    <definedName name="_xlnm.Print_Area" localSheetId="0">'TABLA COSTOS CONST 2020'!$A$1:$F$32</definedName>
    <definedName name="_xlnm.Print_Titles" localSheetId="0">'TABLA COSTOS CONST 2020'!$1:$5</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27" i="1" l="1"/>
  <c r="D32" i="1"/>
  <c r="D25" i="1"/>
  <c r="D24" i="1"/>
  <c r="D23" i="1"/>
  <c r="D20" i="1"/>
  <c r="D19" i="1"/>
  <c r="D18" i="1"/>
  <c r="D17" i="1"/>
  <c r="D16" i="1"/>
  <c r="D15" i="1"/>
  <c r="D30" i="1"/>
  <c r="D31" i="1"/>
  <c r="D29" i="1"/>
  <c r="D28" i="1"/>
  <c r="D26" i="1"/>
  <c r="D22" i="1"/>
  <c r="D14" i="1" l="1"/>
  <c r="D13" i="1"/>
  <c r="D12" i="1"/>
  <c r="D11" i="1"/>
  <c r="D10" i="1"/>
  <c r="D9" i="1"/>
  <c r="D8" i="1"/>
  <c r="D7" i="1"/>
  <c r="D6" i="1"/>
  <c r="B34" i="3" l="1"/>
  <c r="H28" i="3"/>
  <c r="F28" i="3"/>
  <c r="G28" i="3" s="1"/>
  <c r="L27" i="3"/>
  <c r="H27" i="3"/>
  <c r="G27" i="3"/>
  <c r="H26" i="3"/>
  <c r="F26" i="3"/>
  <c r="G26" i="3" s="1"/>
  <c r="H25" i="3"/>
  <c r="F25" i="3"/>
  <c r="G25" i="3" s="1"/>
  <c r="H24" i="3"/>
  <c r="F24" i="3"/>
  <c r="G24" i="3" s="1"/>
  <c r="H23" i="3"/>
  <c r="F23" i="3"/>
  <c r="G23" i="3" s="1"/>
  <c r="H22" i="3"/>
  <c r="F22" i="3"/>
  <c r="G22" i="3" s="1"/>
  <c r="H21" i="3"/>
  <c r="F21" i="3"/>
  <c r="G21" i="3" s="1"/>
  <c r="H20" i="3"/>
  <c r="F20" i="3"/>
  <c r="G20" i="3" s="1"/>
  <c r="H19" i="3"/>
  <c r="F19" i="3"/>
  <c r="G19" i="3" s="1"/>
  <c r="H18" i="3"/>
  <c r="F18" i="3"/>
  <c r="G18" i="3" s="1"/>
  <c r="H17" i="3"/>
  <c r="F17" i="3"/>
  <c r="G17" i="3" s="1"/>
  <c r="H16" i="3"/>
  <c r="F16" i="3"/>
  <c r="G16" i="3" s="1"/>
  <c r="H15" i="3"/>
  <c r="F15" i="3"/>
  <c r="G15" i="3" s="1"/>
  <c r="H14" i="3"/>
  <c r="F14" i="3"/>
  <c r="G14" i="3" s="1"/>
  <c r="H13" i="3"/>
  <c r="F13" i="3"/>
  <c r="G13" i="3" s="1"/>
  <c r="H12" i="3"/>
  <c r="F12" i="3"/>
  <c r="G12" i="3" s="1"/>
  <c r="H11" i="3"/>
  <c r="F11" i="3"/>
  <c r="G11" i="3" s="1"/>
  <c r="H10" i="3"/>
  <c r="F10" i="3"/>
  <c r="G10" i="3" s="1"/>
  <c r="H9" i="3"/>
  <c r="F9" i="3"/>
  <c r="G9" i="3" s="1"/>
  <c r="H8" i="3"/>
  <c r="F8" i="3"/>
  <c r="G8" i="3" s="1"/>
  <c r="H7" i="3"/>
  <c r="F7" i="3"/>
  <c r="G7" i="3" s="1"/>
  <c r="H6" i="3"/>
  <c r="F6" i="3"/>
  <c r="G6" i="3" s="1"/>
  <c r="H5" i="3"/>
  <c r="F5" i="3"/>
  <c r="G5" i="3" s="1"/>
  <c r="H4" i="3"/>
  <c r="F4" i="3"/>
  <c r="G4" i="3" s="1"/>
  <c r="H3" i="3"/>
  <c r="F3" i="3"/>
  <c r="G3" i="3" s="1"/>
  <c r="H2" i="3"/>
  <c r="F2" i="3"/>
  <c r="G2" i="3" s="1"/>
  <c r="B2" i="3"/>
  <c r="J26" i="3" s="1"/>
  <c r="B2" i="2"/>
  <c r="B34" i="2"/>
  <c r="L26" i="3" l="1"/>
  <c r="N26" i="3" s="1"/>
  <c r="J14" i="3"/>
  <c r="J16" i="3"/>
  <c r="J18" i="3"/>
  <c r="J20" i="3"/>
  <c r="J28" i="3"/>
  <c r="J3" i="3"/>
  <c r="J5" i="3"/>
  <c r="J7" i="3"/>
  <c r="J9" i="3"/>
  <c r="J11" i="3"/>
  <c r="J13" i="3"/>
  <c r="J15" i="3"/>
  <c r="J17" i="3"/>
  <c r="J19" i="3"/>
  <c r="J21" i="3"/>
  <c r="J23" i="3"/>
  <c r="J25" i="3"/>
  <c r="J8" i="3"/>
  <c r="J12" i="3"/>
  <c r="J2" i="3"/>
  <c r="J4" i="3"/>
  <c r="J6" i="3"/>
  <c r="J10" i="3"/>
  <c r="J22" i="3"/>
  <c r="J24" i="3"/>
  <c r="L10" i="3" l="1"/>
  <c r="N10" i="3" s="1"/>
  <c r="L21" i="3"/>
  <c r="N21" i="3"/>
  <c r="L18" i="3"/>
  <c r="N18" i="3" s="1"/>
  <c r="L8" i="3"/>
  <c r="N8" i="3" s="1"/>
  <c r="L14" i="3"/>
  <c r="N14" i="3" s="1"/>
  <c r="L12" i="3"/>
  <c r="N12" i="3" s="1"/>
  <c r="L13" i="3"/>
  <c r="N13" i="3" s="1"/>
  <c r="L5" i="3"/>
  <c r="N5" i="3"/>
  <c r="L6" i="3"/>
  <c r="N6" i="3" s="1"/>
  <c r="L19" i="3"/>
  <c r="N19" i="3" s="1"/>
  <c r="L11" i="3"/>
  <c r="N11" i="3" s="1"/>
  <c r="L3" i="3"/>
  <c r="N3" i="3"/>
  <c r="L16" i="3"/>
  <c r="N16" i="3" s="1"/>
  <c r="L24" i="3"/>
  <c r="N24" i="3"/>
  <c r="L4" i="3"/>
  <c r="N4" i="3" s="1"/>
  <c r="L25" i="3"/>
  <c r="N25" i="3" s="1"/>
  <c r="L17" i="3"/>
  <c r="N17" i="3" s="1"/>
  <c r="L9" i="3"/>
  <c r="N9" i="3" s="1"/>
  <c r="L28" i="3"/>
  <c r="N28" i="3" s="1"/>
  <c r="L22" i="3"/>
  <c r="N22" i="3" s="1"/>
  <c r="L2" i="3"/>
  <c r="N2" i="3" s="1"/>
  <c r="L23" i="3"/>
  <c r="N23" i="3"/>
  <c r="L15" i="3"/>
  <c r="N15" i="3" s="1"/>
  <c r="L7" i="3"/>
  <c r="N7" i="3" s="1"/>
  <c r="L20" i="3"/>
  <c r="N20" i="3" s="1"/>
  <c r="L27" i="2"/>
  <c r="J3" i="2"/>
  <c r="J4" i="2"/>
  <c r="J5" i="2"/>
  <c r="J6" i="2"/>
  <c r="J7" i="2"/>
  <c r="J8" i="2"/>
  <c r="J9" i="2"/>
  <c r="J10" i="2"/>
  <c r="J11" i="2"/>
  <c r="J12" i="2"/>
  <c r="J13" i="2"/>
  <c r="J14" i="2"/>
  <c r="J15" i="2"/>
  <c r="J16" i="2"/>
  <c r="J17" i="2"/>
  <c r="J18" i="2"/>
  <c r="J19" i="2"/>
  <c r="J20" i="2"/>
  <c r="J21" i="2"/>
  <c r="J22" i="2"/>
  <c r="J23" i="2"/>
  <c r="J24" i="2"/>
  <c r="J25" i="2"/>
  <c r="J26" i="2"/>
  <c r="J28" i="2"/>
  <c r="J2" i="2"/>
  <c r="G12" i="2"/>
  <c r="G19" i="2"/>
  <c r="G27" i="2"/>
  <c r="F3" i="2"/>
  <c r="G3" i="2" s="1"/>
  <c r="F4" i="2"/>
  <c r="G4" i="2" s="1"/>
  <c r="F5" i="2"/>
  <c r="G5" i="2" s="1"/>
  <c r="F6" i="2"/>
  <c r="G6" i="2" s="1"/>
  <c r="F7" i="2"/>
  <c r="G7" i="2" s="1"/>
  <c r="F8" i="2"/>
  <c r="G8" i="2" s="1"/>
  <c r="F9" i="2"/>
  <c r="G9" i="2" s="1"/>
  <c r="F10" i="2"/>
  <c r="G10" i="2" s="1"/>
  <c r="F11" i="2"/>
  <c r="G11" i="2" s="1"/>
  <c r="F12" i="2"/>
  <c r="F13" i="2"/>
  <c r="G13" i="2" s="1"/>
  <c r="F14" i="2"/>
  <c r="G14" i="2" s="1"/>
  <c r="F15" i="2"/>
  <c r="G15" i="2" s="1"/>
  <c r="F16" i="2"/>
  <c r="G16" i="2" s="1"/>
  <c r="F17" i="2"/>
  <c r="G17" i="2" s="1"/>
  <c r="F18" i="2"/>
  <c r="G18" i="2" s="1"/>
  <c r="F19" i="2"/>
  <c r="F20" i="2"/>
  <c r="G20" i="2" s="1"/>
  <c r="F21" i="2"/>
  <c r="G21" i="2" s="1"/>
  <c r="F22" i="2"/>
  <c r="G22" i="2" s="1"/>
  <c r="F23" i="2"/>
  <c r="G23" i="2" s="1"/>
  <c r="F24" i="2"/>
  <c r="G24" i="2" s="1"/>
  <c r="F25" i="2"/>
  <c r="G25" i="2" s="1"/>
  <c r="F26" i="2"/>
  <c r="G26" i="2" s="1"/>
  <c r="F28" i="2"/>
  <c r="G28" i="2" s="1"/>
  <c r="H3" i="2"/>
  <c r="H4" i="2"/>
  <c r="H5" i="2"/>
  <c r="H6" i="2"/>
  <c r="H7" i="2"/>
  <c r="H8" i="2"/>
  <c r="H9" i="2"/>
  <c r="H10" i="2"/>
  <c r="H11" i="2"/>
  <c r="H12" i="2"/>
  <c r="H13" i="2"/>
  <c r="H14" i="2"/>
  <c r="H15" i="2"/>
  <c r="H16" i="2"/>
  <c r="H17" i="2"/>
  <c r="H18" i="2"/>
  <c r="H19" i="2"/>
  <c r="H20" i="2"/>
  <c r="H21" i="2"/>
  <c r="H22" i="2"/>
  <c r="H23" i="2"/>
  <c r="H24" i="2"/>
  <c r="H25" i="2"/>
  <c r="H26" i="2"/>
  <c r="H27" i="2"/>
  <c r="H28" i="2"/>
  <c r="H2" i="2"/>
  <c r="F2" i="2"/>
  <c r="G2" i="2" s="1"/>
  <c r="L25" i="2" l="1"/>
  <c r="L21" i="2"/>
  <c r="N21" i="2" s="1"/>
  <c r="L13" i="2"/>
  <c r="N13" i="2" s="1"/>
  <c r="L9" i="2"/>
  <c r="L17" i="2"/>
  <c r="N17" i="2"/>
  <c r="L5" i="2"/>
  <c r="N5" i="2" s="1"/>
  <c r="N25" i="2"/>
  <c r="N9" i="2"/>
  <c r="L20" i="2"/>
  <c r="L8" i="2"/>
  <c r="N8" i="2" s="1"/>
  <c r="L24" i="2"/>
  <c r="N24" i="2" s="1"/>
  <c r="L12" i="2"/>
  <c r="N12" i="2" s="1"/>
  <c r="N20" i="2"/>
  <c r="L28" i="2"/>
  <c r="L19" i="2"/>
  <c r="N19" i="2" s="1"/>
  <c r="L15" i="2"/>
  <c r="N15" i="2" s="1"/>
  <c r="L7" i="2"/>
  <c r="N7" i="2" s="1"/>
  <c r="L3" i="2"/>
  <c r="L23" i="2"/>
  <c r="N23" i="2" s="1"/>
  <c r="L11" i="2"/>
  <c r="N11" i="2" s="1"/>
  <c r="N28" i="2"/>
  <c r="N3" i="2"/>
  <c r="L26" i="2"/>
  <c r="N26" i="2" s="1"/>
  <c r="L14" i="2"/>
  <c r="N14" i="2" s="1"/>
  <c r="L2" i="2"/>
  <c r="N2" i="2" s="1"/>
  <c r="L18" i="2"/>
  <c r="N18" i="2" s="1"/>
  <c r="L6" i="2"/>
  <c r="N6" i="2" s="1"/>
  <c r="L22" i="2"/>
  <c r="N22" i="2" s="1"/>
  <c r="L16" i="2"/>
  <c r="N16" i="2" s="1"/>
  <c r="L10" i="2"/>
  <c r="N10" i="2" s="1"/>
  <c r="L4" i="2"/>
  <c r="N4" i="2" s="1"/>
</calcChain>
</file>

<file path=xl/comments1.xml><?xml version="1.0" encoding="utf-8"?>
<comments xmlns="http://schemas.openxmlformats.org/spreadsheetml/2006/main">
  <authors>
    <author>Heart Antonio Grisales Centeno</author>
  </authors>
  <commentList>
    <comment ref="D3" authorId="0" shapeId="0">
      <text>
        <r>
          <rPr>
            <b/>
            <sz val="9"/>
            <color indexed="81"/>
            <rFont val="Tahoma"/>
            <charset val="1"/>
          </rPr>
          <t>Heart Antonio Grisales Centeno: La columna de Valor m² Costo Total contiene valores que sólo tienen injerencia para cálculos de la Subsecretaría de Catastro.</t>
        </r>
        <r>
          <rPr>
            <sz val="9"/>
            <color indexed="81"/>
            <rFont val="Tahoma"/>
            <charset val="1"/>
          </rPr>
          <t xml:space="preserve">
</t>
        </r>
      </text>
    </comment>
  </commentList>
</comments>
</file>

<file path=xl/sharedStrings.xml><?xml version="1.0" encoding="utf-8"?>
<sst xmlns="http://schemas.openxmlformats.org/spreadsheetml/2006/main" count="149" uniqueCount="85">
  <si>
    <t>DESCRIPCIÓN</t>
  </si>
  <si>
    <t>Unifamiliar Alto Acabados Premium</t>
  </si>
  <si>
    <t xml:space="preserve">Unifamiliar Alto </t>
  </si>
  <si>
    <t>Unifamiliar Medio</t>
  </si>
  <si>
    <t>Unifamiliar Medio Bajo</t>
  </si>
  <si>
    <t>Unifamiliar Minimo</t>
  </si>
  <si>
    <t>Multifamiliar Alto Acabados Premium</t>
  </si>
  <si>
    <t xml:space="preserve">Multifamiliar Alto </t>
  </si>
  <si>
    <t>Multifamiliar Medio Alto</t>
  </si>
  <si>
    <t>Multifamiliar Medio Medio</t>
  </si>
  <si>
    <t>Multifamiliar Medio Bajo</t>
  </si>
  <si>
    <t xml:space="preserve">Multifamiliar Obra Negra </t>
  </si>
  <si>
    <t>Comercial y Servicios</t>
  </si>
  <si>
    <t>Grupos de locales y centro comerciales con zonas comunes</t>
  </si>
  <si>
    <t>Colegios</t>
  </si>
  <si>
    <t>Hoteles Acabados Premium</t>
  </si>
  <si>
    <t>Grandes hoteles con multiples zonas comunes y habitaciones con excelentes acabados</t>
  </si>
  <si>
    <t>Hotel Acabados Sencillos</t>
  </si>
  <si>
    <t>Hoteles sencillos con algunas zonas comunes y habitaciones sencillas.</t>
  </si>
  <si>
    <t>Industrial</t>
  </si>
  <si>
    <t>Observaciones</t>
  </si>
  <si>
    <t>Estrato 6 a 5 -Acabados completos en muros, pisos, cocinas y baños con materiales de buenas especficaciones. Son construcciones generalmente mayores a 200 m² en máximo 3 niveles de piso y pueden provenir de construcciones en serie sin aislamientos laterales.</t>
  </si>
  <si>
    <t>Estrato 6 - Acabados completos en muros, pisos, cocinas y baños con materiales de buenas especficaciones, buenas zonas comunes y tendencias de área generalmente mayores a 100 m²</t>
  </si>
  <si>
    <t xml:space="preserve">Estrato 3 - Acabados básicos en muros, pisos, cocinas y baños, diseño arquitectónico sencillo, parqueadero opcional y no presenta zonas comunes </t>
  </si>
  <si>
    <t>Multifamiliar Obra Gris</t>
  </si>
  <si>
    <t>Se puede presentar en estratos 3 y 2, sin ningún tipo de acabados aparte de los implicados en la presentación de la fachada del edificio. Se entrega sin piso, con mesón para la cocina, un baño completo con enchape en ducha, sin revoque ni otro tipo de adecuaciones intermedias.</t>
  </si>
  <si>
    <t>Se puede presentar en estratos 3 y 2, con acabados básicos que permiten la habitabilidad de la construcción. Se entrega sin piso, con mesón para la cocina, un baño completo con enchape en ducha, en algunos casos revoque y pintura.</t>
  </si>
  <si>
    <t>VIP, todo tipo de vivienda multifamiliar que se encuentre bajo las condiciones establecidas por la ley para la elaboración de VIP y que no supera los 70 SMMLV</t>
  </si>
  <si>
    <t>Centros Comerciales</t>
  </si>
  <si>
    <t xml:space="preserve">Oficinas Sin acabados </t>
  </si>
  <si>
    <t>Oficinas Con Acabados</t>
  </si>
  <si>
    <t>Construcción en obra gris, TEJA DE ETERNIT, ubicada en estratos 2 y 1, máximo de 2 niveles de piso.</t>
  </si>
  <si>
    <t>Unifamiliar VIS</t>
  </si>
  <si>
    <t>Estrato 5 a 4 - Acabados completos en muros, pisos, cocinas y baños con materiales de buenas especficaciones. Son construcciones generalmente mayores a 90 m² en máximo 3 niveles de piso y normalmente corresponden a construcciones en serie sin aislamientos laterales.</t>
  </si>
  <si>
    <t>Estrato 4 a 3 - Acabados completos en muros, pisos, cocinas y baños. Son construcciones generalmente INFERIORES A 90 m² en máximo 3 niveles de piso y normalmente corresponden a construcciones en serie sin aislamientos laterales.</t>
  </si>
  <si>
    <t>Estratos 3 y 2 -  OBRA GRIS. Son construcciones generalmente mayores a 70 m² en máximo 3 niveles de piso y normalmente corresponden a construcciones en serie sin aislamientos laterales, MAMPOSTERIA ESTRUCTURAL</t>
  </si>
  <si>
    <t>Estrato 6 A 5 - Acabados completos en muros, pisos, cocinas y baños con materiales de buenas especficaciones, buenas zonas comunes y tendencias de área generalmente mayores a 70 m².</t>
  </si>
  <si>
    <t>Estrato 5 A 4 - Acabados completos en muros, pisos, cocinas y baños con materiales de buenas especficaciones, pueden tener buenas zonas comunes y tendencias de área generalmente mayores a 60 m², adicionalmente pueden estar ubicados en unidades cerradas.</t>
  </si>
  <si>
    <t>Estrato 4 A 3  - Acabados completos en muros, pisos, cocinas y baños, parqueadero opcional.</t>
  </si>
  <si>
    <t xml:space="preserve">Multifamiliar VIS </t>
  </si>
  <si>
    <t>Multifamiliar VIP</t>
  </si>
  <si>
    <t xml:space="preserve">Bodegas Sencillas </t>
  </si>
  <si>
    <t>Bodegas de alturas entre 3 y 4 metros</t>
  </si>
  <si>
    <t>Edificios de oficinas, INCLUYE ESTRUCTURA DE GARAJES Y ASCENSORES; OBRA GRIS O NEGRA.</t>
  </si>
  <si>
    <t>Edificios de oficinas, INCLUYE ESTRUCTURA DE GARAJES Y ASCENSORES; INCLUYE ACABADOS DE BUENAS ESPECIFICACIONES.</t>
  </si>
  <si>
    <t>Tipologia de construcción aulas para clases BASICAS, OBRA BLANCA, ZOCALOS EN MEDIA CAÑA.</t>
  </si>
  <si>
    <t>Clinicas</t>
  </si>
  <si>
    <t>Clinicas con quirofanos y UCI O UCE</t>
  </si>
  <si>
    <t>Bodegas Full</t>
  </si>
  <si>
    <t>Locales comerciales ubicados fuera de centros comerciales</t>
  </si>
  <si>
    <t>Bodegas con alturas de 6 metros o más, con oficinas y puerta tractocamión</t>
  </si>
  <si>
    <t>Se actualiza mediante una investigación de mercado por consultas en Metrocuadrado.com, Fincaraiz.com.co y consultas con avaluadores</t>
  </si>
  <si>
    <t>SUBSECRETARÍA DE  CATASTRO</t>
  </si>
  <si>
    <t>Locales Comerciales</t>
  </si>
  <si>
    <t>Centros de salud con atención a usuarios con o sin hospitalización, sin quirofanos, sin UCI, sin UCE</t>
  </si>
  <si>
    <t>Centro de salud, mínima complejidad</t>
  </si>
  <si>
    <t xml:space="preserve">Bodegas en edificio </t>
  </si>
  <si>
    <t>Corresponde a bodegas construidas en altura, en edificaciones de más de un nivel de piso con alturas entre pisos cercanas o superiores a los 2,5 metros de altura.</t>
  </si>
  <si>
    <t>Estrato 6 - Acabados completos en muros, pisos, cocinas y baños con materiales de altas especificaciones. Son construcciones generalmente mayores a 200 m² y con valores de venta mayores a los $1.000.000.000 en máximo 3 niveles de piso y pueden provenir de construcciones en serie pero presentan aislamientos laterales hacia ambos costados de la edificación.</t>
  </si>
  <si>
    <t>Full acabados, estrato 6 - Acabados completos en muros, pisos, cocinas y baños con materiales de altas especificaciones. Son construcciones generalmente mayores a 200 m² y con valores de venta mayores a los $1.000.000.000 , con alturas entre pisos mayores a 2,7 metros y amplias zonas comunes.</t>
  </si>
  <si>
    <t xml:space="preserve">Residencial Unifamiliar </t>
  </si>
  <si>
    <t>Residencial Multifamiliar</t>
  </si>
  <si>
    <t>costos total</t>
  </si>
  <si>
    <t>costo directo</t>
  </si>
  <si>
    <t>indirectos</t>
  </si>
  <si>
    <t>Enero</t>
  </si>
  <si>
    <t>Febrero</t>
  </si>
  <si>
    <t>Marzo</t>
  </si>
  <si>
    <t>Abril</t>
  </si>
  <si>
    <t>Mayo</t>
  </si>
  <si>
    <t>Junio</t>
  </si>
  <si>
    <t>Julio</t>
  </si>
  <si>
    <t>Agosto</t>
  </si>
  <si>
    <t>Septiembre</t>
  </si>
  <si>
    <t>Octubre</t>
  </si>
  <si>
    <t>Noviembre</t>
  </si>
  <si>
    <t>Diciembre</t>
  </si>
  <si>
    <t>año 2022</t>
  </si>
  <si>
    <t>Tipología</t>
  </si>
  <si>
    <t>Destinación Economica</t>
  </si>
  <si>
    <t>Valor M² Costo Directo</t>
  </si>
  <si>
    <t>Valor M² Costo Total</t>
  </si>
  <si>
    <t>FOTOGRAFÍA</t>
  </si>
  <si>
    <t>COSTO DIRECTO CONSTRUCCIÓN AÑO 2022</t>
  </si>
  <si>
    <t>Nota: La columna de Valor m² Costo Total contiene valores que sólo tienen injerencia para cálculos de la Subsecretaría de Catastro.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</si>
</sst>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0.00_-;\-&quot;$&quot;* #,##0.00_-;_-&quot;$&quot;* &quot;-&quot;??_-;_-@_-"/>
    <numFmt numFmtId="165" formatCode="_-&quot;$&quot;* #,##0_-;\-&quot;$&quot;* #,##0_-;_-&quot;$&quot;* &quot;-&quot;??_-;_-@_-"/>
    <numFmt numFmtId="168" formatCode="_ * #,##0.00_ ;_ * \-#,##0.00_ ;_ * &quot;-&quot;??_ ;_ @_ "/>
    <numFmt numFmtId="169" formatCode="_-* #,##0.00\ [$€]_-;\-* #,##0.00\ [$€]_-;_-* &quot;-&quot;??\ [$€]_-;_-@_-"/>
    <numFmt numFmtId="170" formatCode="0.0"/>
  </numFmts>
  <fonts count="33" x14ac:knownFonts="1">
    <font>
      <sz val="11"/>
      <color theme="1"/>
      <name val="Calibri"/>
      <family val="2"/>
      <scheme val="minor"/>
    </font>
    <font>
      <sz val="11"/>
      <color theme="1"/>
      <name val="Calibri"/>
      <family val="2"/>
      <scheme val="minor"/>
    </font>
    <font>
      <b/>
      <sz val="16"/>
      <color theme="1"/>
      <name val="Arial"/>
      <family val="2"/>
    </font>
    <font>
      <b/>
      <sz val="12"/>
      <color theme="1"/>
      <name val="Arial"/>
      <family val="2"/>
    </font>
    <font>
      <sz val="12"/>
      <color theme="1"/>
      <name val="Arial"/>
      <family val="2"/>
    </font>
    <font>
      <b/>
      <sz val="14"/>
      <color theme="1"/>
      <name val="Arial"/>
      <family val="2"/>
    </font>
    <font>
      <sz val="9"/>
      <color indexed="81"/>
      <name val="Tahoma"/>
      <charset val="1"/>
    </font>
    <font>
      <b/>
      <sz val="9"/>
      <color indexed="81"/>
      <name val="Tahoma"/>
      <charset val="1"/>
    </font>
    <font>
      <sz val="11"/>
      <color rgb="FFFF0000"/>
      <name val="Calibri"/>
      <family val="2"/>
      <scheme val="minor"/>
    </font>
    <font>
      <b/>
      <sz val="11"/>
      <color rgb="FFFF0000"/>
      <name val="Arial"/>
      <family val="2"/>
    </font>
    <font>
      <b/>
      <sz val="12"/>
      <color theme="5" tint="-0.249977111117893"/>
      <name val="Arial"/>
      <family val="2"/>
    </font>
    <font>
      <sz val="12"/>
      <color theme="5" tint="-0.249977111117893"/>
      <name val="Arial"/>
      <family val="2"/>
    </font>
    <font>
      <sz val="11"/>
      <color theme="5" tint="-0.24997711111789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0"/>
      <name val="Arial"/>
    </font>
    <font>
      <sz val="10"/>
      <name val="Arial"/>
      <family val="2"/>
    </font>
    <font>
      <sz val="9"/>
      <name val="Segoe UI"/>
      <family val="2"/>
      <charset val="204"/>
    </font>
    <font>
      <b/>
      <sz val="18"/>
      <color theme="3"/>
      <name val="Calibri Light"/>
      <family val="2"/>
      <scheme val="major"/>
    </font>
    <font>
      <sz val="11"/>
      <color theme="1"/>
      <name val="Calibri"/>
      <family val="2"/>
    </font>
    <font>
      <b/>
      <sz val="9"/>
      <name val="Segoe UI"/>
      <family val="2"/>
    </font>
    <font>
      <sz val="11"/>
      <color theme="1"/>
      <name val="Calibri"/>
    </font>
    <font>
      <b/>
      <sz val="11"/>
      <color theme="5" tint="-0.249977111117893"/>
      <name val="Calibri"/>
      <family val="2"/>
      <scheme val="minor"/>
    </font>
    <font>
      <b/>
      <sz val="11"/>
      <color theme="0"/>
      <name val="Arial"/>
      <family val="2"/>
    </font>
    <font>
      <b/>
      <sz val="12"/>
      <name val="Arial"/>
      <family val="2"/>
    </font>
    <font>
      <b/>
      <sz val="11"/>
      <name val="Arial"/>
      <family val="2"/>
    </font>
  </fonts>
  <fills count="39">
    <fill>
      <patternFill patternType="none"/>
    </fill>
    <fill>
      <patternFill patternType="gray125"/>
    </fill>
    <fill>
      <patternFill patternType="solid">
        <fgColor rgb="FFFFC000"/>
        <bgColor indexed="64"/>
      </patternFill>
    </fill>
    <fill>
      <patternFill patternType="solid">
        <fgColor theme="5" tint="0.39997558519241921"/>
        <bgColor indexed="64"/>
      </patternFill>
    </fill>
    <fill>
      <patternFill patternType="solid">
        <fgColor rgb="FF00B0F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499984740745262"/>
        <bgColor indexed="64"/>
      </patternFill>
    </fill>
    <fill>
      <patternFill patternType="solid">
        <fgColor theme="0" tint="-0.3499862666707357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style="double">
        <color auto="1"/>
      </right>
      <top/>
      <bottom style="double">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auto="1"/>
      </left>
      <right/>
      <top style="thin">
        <color indexed="64"/>
      </top>
      <bottom style="double">
        <color auto="1"/>
      </bottom>
      <diagonal/>
    </border>
    <border>
      <left/>
      <right/>
      <top style="thin">
        <color indexed="64"/>
      </top>
      <bottom style="double">
        <color auto="1"/>
      </bottom>
      <diagonal/>
    </border>
  </borders>
  <cellStyleXfs count="47">
    <xf numFmtId="0" fontId="0" fillId="0" borderId="0"/>
    <xf numFmtId="164" fontId="1" fillId="0" borderId="0" applyFon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xf numFmtId="0" fontId="14" fillId="6" borderId="0" applyNumberFormat="0" applyBorder="0" applyAlignment="0" applyProtection="0"/>
    <xf numFmtId="0" fontId="15" fillId="7" borderId="0" applyNumberFormat="0" applyBorder="0" applyAlignment="0" applyProtection="0"/>
    <xf numFmtId="0" fontId="16" fillId="8" borderId="3" applyNumberFormat="0" applyAlignment="0" applyProtection="0"/>
    <xf numFmtId="0" fontId="19" fillId="0" borderId="5" applyNumberFormat="0" applyFill="0" applyAlignment="0" applyProtection="0"/>
    <xf numFmtId="0" fontId="20" fillId="0" borderId="7" applyNumberFormat="0" applyFill="0" applyAlignment="0" applyProtection="0"/>
    <xf numFmtId="0" fontId="2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1" fillId="34" borderId="0" applyNumberFormat="0" applyBorder="0" applyAlignment="0" applyProtection="0"/>
    <xf numFmtId="0" fontId="22" fillId="0" borderId="0"/>
    <xf numFmtId="0" fontId="18" fillId="9" borderId="3" applyNumberFormat="0" applyAlignment="0" applyProtection="0"/>
    <xf numFmtId="169" fontId="23" fillId="0" borderId="0" applyFont="0" applyFill="0" applyBorder="0" applyAlignment="0" applyProtection="0"/>
    <xf numFmtId="169" fontId="23" fillId="0" borderId="0" applyFont="0" applyFill="0" applyBorder="0" applyAlignment="0" applyProtection="0"/>
    <xf numFmtId="168" fontId="23" fillId="0" borderId="0" applyFont="0" applyFill="0" applyBorder="0" applyAlignment="0" applyProtection="0"/>
    <xf numFmtId="0" fontId="1" fillId="0" borderId="0"/>
    <xf numFmtId="0" fontId="1" fillId="10" borderId="6"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7" fillId="9" borderId="4" applyNumberFormat="0" applyAlignment="0" applyProtection="0"/>
    <xf numFmtId="0" fontId="25" fillId="0" borderId="0" applyNumberFormat="0" applyFill="0" applyBorder="0" applyAlignment="0" applyProtection="0"/>
    <xf numFmtId="0" fontId="26" fillId="0" borderId="0"/>
    <xf numFmtId="0" fontId="28" fillId="0" borderId="0"/>
  </cellStyleXfs>
  <cellXfs count="50">
    <xf numFmtId="0" fontId="0" fillId="0" borderId="0" xfId="0"/>
    <xf numFmtId="0" fontId="3" fillId="0" borderId="0" xfId="0" applyFont="1" applyBorder="1" applyAlignment="1">
      <alignment horizontal="center" vertical="center"/>
    </xf>
    <xf numFmtId="0" fontId="4" fillId="0" borderId="0" xfId="0" applyFont="1" applyBorder="1" applyAlignment="1">
      <alignment horizontal="left" vertical="center" wrapText="1"/>
    </xf>
    <xf numFmtId="0" fontId="0" fillId="0" borderId="0" xfId="0" applyBorder="1" applyAlignment="1">
      <alignment vertical="distributed" wrapText="1"/>
    </xf>
    <xf numFmtId="0" fontId="0" fillId="0" borderId="0" xfId="0" applyBorder="1"/>
    <xf numFmtId="0" fontId="0" fillId="0" borderId="0" xfId="0" applyBorder="1" applyAlignment="1">
      <alignment horizontal="justify" vertical="justify" wrapText="1"/>
    </xf>
    <xf numFmtId="0" fontId="2" fillId="0" borderId="1" xfId="0" applyFont="1" applyBorder="1" applyAlignment="1">
      <alignment vertical="center" wrapText="1"/>
    </xf>
    <xf numFmtId="0" fontId="5" fillId="0" borderId="2" xfId="0" applyFont="1" applyBorder="1" applyAlignment="1">
      <alignment vertical="center"/>
    </xf>
    <xf numFmtId="0" fontId="0" fillId="0" borderId="1" xfId="0" applyBorder="1" applyAlignment="1">
      <alignment horizontal="justify" vertical="justify" wrapText="1"/>
    </xf>
    <xf numFmtId="0" fontId="0" fillId="0" borderId="1" xfId="0" applyBorder="1"/>
    <xf numFmtId="0" fontId="0" fillId="0" borderId="1" xfId="0" applyBorder="1" applyAlignment="1">
      <alignment horizontal="left" vertical="center" wrapText="1"/>
    </xf>
    <xf numFmtId="0" fontId="3" fillId="3" borderId="1" xfId="0" applyFont="1" applyFill="1" applyBorder="1" applyAlignment="1">
      <alignment vertical="center" wrapText="1"/>
    </xf>
    <xf numFmtId="0" fontId="3" fillId="4" borderId="1" xfId="0" applyFont="1" applyFill="1" applyBorder="1" applyAlignment="1">
      <alignment vertical="center" wrapText="1"/>
    </xf>
    <xf numFmtId="0" fontId="0" fillId="0" borderId="1" xfId="0" applyBorder="1" applyAlignment="1">
      <alignment vertical="distributed" wrapText="1"/>
    </xf>
    <xf numFmtId="0" fontId="4" fillId="0" borderId="1" xfId="0" applyFont="1" applyBorder="1" applyAlignment="1">
      <alignment horizontal="left" vertical="center" wrapText="1"/>
    </xf>
    <xf numFmtId="0" fontId="3" fillId="5" borderId="1" xfId="0" applyFont="1" applyFill="1" applyBorder="1" applyAlignment="1">
      <alignment vertical="center"/>
    </xf>
    <xf numFmtId="165" fontId="9" fillId="0" borderId="0" xfId="1" applyNumberFormat="1" applyFont="1" applyFill="1" applyBorder="1" applyAlignment="1">
      <alignment horizontal="center" vertical="center"/>
    </xf>
    <xf numFmtId="0" fontId="8" fillId="0" borderId="0" xfId="0" applyFont="1" applyFill="1"/>
    <xf numFmtId="10" fontId="0" fillId="0" borderId="0" xfId="2" applyNumberFormat="1" applyFont="1"/>
    <xf numFmtId="1" fontId="0" fillId="0" borderId="0" xfId="0" applyNumberFormat="1"/>
    <xf numFmtId="0" fontId="10" fillId="2" borderId="1" xfId="0" applyFont="1" applyFill="1" applyBorder="1" applyAlignment="1">
      <alignment vertical="center" wrapText="1"/>
    </xf>
    <xf numFmtId="0" fontId="12" fillId="0" borderId="1" xfId="0" applyFont="1" applyBorder="1" applyAlignment="1">
      <alignment horizontal="justify" vertical="justify" wrapText="1"/>
    </xf>
    <xf numFmtId="0" fontId="12" fillId="0" borderId="1" xfId="0" applyFont="1" applyBorder="1"/>
    <xf numFmtId="0" fontId="12" fillId="0" borderId="1" xfId="0" applyFont="1" applyBorder="1" applyAlignment="1">
      <alignment horizontal="left" vertical="center" wrapText="1"/>
    </xf>
    <xf numFmtId="0" fontId="12" fillId="0" borderId="0" xfId="0" applyFont="1"/>
    <xf numFmtId="2" fontId="24" fillId="0" borderId="9" xfId="40" quotePrefix="1" applyNumberFormat="1" applyFont="1" applyFill="1" applyBorder="1" applyAlignment="1">
      <alignment horizontal="center"/>
    </xf>
    <xf numFmtId="2" fontId="24" fillId="35" borderId="9" xfId="40" applyNumberFormat="1" applyFont="1" applyFill="1" applyBorder="1" applyAlignment="1">
      <alignment horizontal="center"/>
    </xf>
    <xf numFmtId="2" fontId="24" fillId="0" borderId="9" xfId="40" applyNumberFormat="1" applyFont="1" applyFill="1" applyBorder="1" applyAlignment="1">
      <alignment horizontal="center"/>
    </xf>
    <xf numFmtId="2" fontId="27" fillId="35" borderId="8" xfId="40" applyNumberFormat="1" applyFont="1" applyFill="1" applyBorder="1" applyAlignment="1">
      <alignment horizontal="center"/>
    </xf>
    <xf numFmtId="170" fontId="24" fillId="0" borderId="10" xfId="33" applyNumberFormat="1" applyFont="1" applyFill="1" applyBorder="1" applyAlignment="1" applyProtection="1">
      <alignment horizontal="left" indent="1"/>
    </xf>
    <xf numFmtId="170" fontId="24" fillId="35" borderId="10" xfId="33" applyNumberFormat="1" applyFont="1" applyFill="1" applyBorder="1" applyAlignment="1" applyProtection="1">
      <alignment horizontal="left" indent="1"/>
    </xf>
    <xf numFmtId="170" fontId="24" fillId="35" borderId="11" xfId="33" applyNumberFormat="1" applyFont="1" applyFill="1" applyBorder="1" applyAlignment="1" applyProtection="1">
      <alignment horizontal="left" indent="1"/>
    </xf>
    <xf numFmtId="2" fontId="24" fillId="0" borderId="9" xfId="41" quotePrefix="1" applyNumberFormat="1" applyFont="1" applyFill="1" applyBorder="1" applyAlignment="1">
      <alignment horizontal="center"/>
    </xf>
    <xf numFmtId="2" fontId="24" fillId="35" borderId="9" xfId="41" applyNumberFormat="1" applyFont="1" applyFill="1" applyBorder="1" applyAlignment="1">
      <alignment horizontal="center"/>
    </xf>
    <xf numFmtId="2" fontId="24" fillId="0" borderId="9" xfId="41" applyNumberFormat="1" applyFont="1" applyFill="1" applyBorder="1" applyAlignment="1">
      <alignment horizontal="center"/>
    </xf>
    <xf numFmtId="2" fontId="27" fillId="35" borderId="8" xfId="41" applyNumberFormat="1" applyFont="1" applyFill="1" applyBorder="1" applyAlignment="1">
      <alignment horizontal="center"/>
    </xf>
    <xf numFmtId="0" fontId="29" fillId="0" borderId="0" xfId="0" applyFont="1"/>
    <xf numFmtId="0" fontId="11" fillId="0" borderId="1" xfId="0" applyFont="1" applyBorder="1" applyAlignment="1">
      <alignment horizontal="left" vertical="center" wrapText="1"/>
    </xf>
    <xf numFmtId="0" fontId="4" fillId="0" borderId="1" xfId="0" applyFont="1" applyFill="1" applyBorder="1" applyAlignment="1">
      <alignment horizontal="left" vertical="center" wrapText="1"/>
    </xf>
    <xf numFmtId="0" fontId="0" fillId="0" borderId="0" xfId="0" applyAlignment="1">
      <alignment wrapText="1"/>
    </xf>
    <xf numFmtId="0" fontId="0" fillId="0" borderId="0" xfId="0" applyAlignment="1">
      <alignment vertical="center"/>
    </xf>
    <xf numFmtId="10" fontId="31" fillId="38" borderId="1" xfId="2" applyNumberFormat="1" applyFont="1" applyFill="1" applyBorder="1" applyAlignment="1">
      <alignment horizontal="center" vertical="center"/>
    </xf>
    <xf numFmtId="165" fontId="32" fillId="36" borderId="1" xfId="1" applyNumberFormat="1" applyFont="1" applyFill="1" applyBorder="1" applyAlignment="1">
      <alignment horizontal="center"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7" fontId="30" fillId="37" borderId="12" xfId="0" applyNumberFormat="1" applyFont="1" applyFill="1" applyBorder="1" applyAlignment="1">
      <alignment horizontal="center" vertical="center" wrapText="1"/>
    </xf>
    <xf numFmtId="17" fontId="30" fillId="37" borderId="11" xfId="0" applyNumberFormat="1" applyFont="1" applyFill="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cellXfs>
  <cellStyles count="47">
    <cellStyle name="20% - Énfasis1" xfId="10" builtinId="30" customBuiltin="1"/>
    <cellStyle name="20% - Énfasis2" xfId="14" builtinId="34" customBuiltin="1"/>
    <cellStyle name="20% - Énfasis3" xfId="18" builtinId="38" customBuiltin="1"/>
    <cellStyle name="20% - Énfasis4" xfId="22" builtinId="42" customBuiltin="1"/>
    <cellStyle name="20% - Énfasis5" xfId="26" builtinId="46" customBuiltin="1"/>
    <cellStyle name="20% - Énfasis6" xfId="30" builtinId="50" customBuiltin="1"/>
    <cellStyle name="40% - Énfasis1" xfId="11" builtinId="31" customBuiltin="1"/>
    <cellStyle name="40% - Énfasis2" xfId="15" builtinId="35" customBuiltin="1"/>
    <cellStyle name="40% - Énfasis3" xfId="19" builtinId="39" customBuiltin="1"/>
    <cellStyle name="40% - Énfasis4" xfId="23" builtinId="43" customBuiltin="1"/>
    <cellStyle name="40% - Énfasis5" xfId="27" builtinId="47" customBuiltin="1"/>
    <cellStyle name="40% - Énfasis6" xfId="31" builtinId="51" customBuiltin="1"/>
    <cellStyle name="60% - Énfasis1" xfId="12" builtinId="32" customBuiltin="1"/>
    <cellStyle name="60% - Énfasis2" xfId="16" builtinId="36" customBuiltin="1"/>
    <cellStyle name="60% - Énfasis3" xfId="20" builtinId="40" customBuiltin="1"/>
    <cellStyle name="60% - Énfasis4" xfId="24" builtinId="44" customBuiltin="1"/>
    <cellStyle name="60% - Énfasis5" xfId="28" builtinId="48" customBuiltin="1"/>
    <cellStyle name="60% - Énfasis6" xfId="32" builtinId="52" customBuiltin="1"/>
    <cellStyle name="Cálculo 2" xfId="34"/>
    <cellStyle name="Celda vinculada" xfId="7" builtinId="24" customBuiltin="1"/>
    <cellStyle name="Encabezado 4" xfId="3" builtinId="19" customBuiltin="1"/>
    <cellStyle name="Énfasis1" xfId="9" builtinId="29" customBuiltin="1"/>
    <cellStyle name="Énfasis2" xfId="13" builtinId="33" customBuiltin="1"/>
    <cellStyle name="Énfasis3" xfId="17" builtinId="37" customBuiltin="1"/>
    <cellStyle name="Énfasis4" xfId="21" builtinId="41" customBuiltin="1"/>
    <cellStyle name="Énfasis5" xfId="25" builtinId="45" customBuiltin="1"/>
    <cellStyle name="Énfasis6" xfId="29" builtinId="49" customBuiltin="1"/>
    <cellStyle name="Entrada" xfId="6" builtinId="20" customBuiltin="1"/>
    <cellStyle name="Euro" xfId="35"/>
    <cellStyle name="Euro 2" xfId="36"/>
    <cellStyle name="Incorrecto" xfId="4" builtinId="27" customBuiltin="1"/>
    <cellStyle name="Millares 2" xfId="37"/>
    <cellStyle name="Moneda" xfId="1" builtinId="4"/>
    <cellStyle name="Neutral" xfId="5" builtinId="28" customBuiltin="1"/>
    <cellStyle name="Normal" xfId="0" builtinId="0"/>
    <cellStyle name="Normal 2" xfId="38"/>
    <cellStyle name="Normal 3" xfId="45"/>
    <cellStyle name="Normal 4" xfId="46"/>
    <cellStyle name="Normal 5" xfId="33"/>
    <cellStyle name="Notas 2" xfId="39"/>
    <cellStyle name="Porcentaje" xfId="2" builtinId="5"/>
    <cellStyle name="Porcentaje 2" xfId="41"/>
    <cellStyle name="Porcentaje 3" xfId="42"/>
    <cellStyle name="Porcentaje 4" xfId="40"/>
    <cellStyle name="Salida 2" xfId="43"/>
    <cellStyle name="Título 4" xfId="44"/>
    <cellStyle name="Total" xfId="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5</xdr:col>
      <xdr:colOff>866775</xdr:colOff>
      <xdr:row>5</xdr:row>
      <xdr:rowOff>28575</xdr:rowOff>
    </xdr:from>
    <xdr:to>
      <xdr:col>5</xdr:col>
      <xdr:colOff>2771775</xdr:colOff>
      <xdr:row>5</xdr:row>
      <xdr:rowOff>1476375</xdr:rowOff>
    </xdr:to>
    <xdr:pic>
      <xdr:nvPicPr>
        <xdr:cNvPr id="2" name="Imagen 1" descr="Resultado de imagen de casas parcelación medellín">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40300" y="1914525"/>
          <a:ext cx="190500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904875</xdr:colOff>
      <xdr:row>6</xdr:row>
      <xdr:rowOff>28575</xdr:rowOff>
    </xdr:from>
    <xdr:to>
      <xdr:col>5</xdr:col>
      <xdr:colOff>2704875</xdr:colOff>
      <xdr:row>6</xdr:row>
      <xdr:rowOff>1228575</xdr:rowOff>
    </xdr:to>
    <xdr:pic>
      <xdr:nvPicPr>
        <xdr:cNvPr id="3" name="Imagen 2" descr="Resultado de imagen de ceiba de la calleja">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78400" y="3419475"/>
          <a:ext cx="1800000" cy="12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57150</xdr:colOff>
      <xdr:row>7</xdr:row>
      <xdr:rowOff>76202</xdr:rowOff>
    </xdr:from>
    <xdr:to>
      <xdr:col>5</xdr:col>
      <xdr:colOff>1752600</xdr:colOff>
      <xdr:row>7</xdr:row>
      <xdr:rowOff>1300190</xdr:rowOff>
    </xdr:to>
    <xdr:pic>
      <xdr:nvPicPr>
        <xdr:cNvPr id="5" name="Imagen 4" descr="Resultado de imagen de Unidad residencial Kalamary">
          <a:extLst>
            <a:ext uri="{FF2B5EF4-FFF2-40B4-BE49-F238E27FC236}">
              <a16:creationId xmlns:a16="http://schemas.microsoft.com/office/drawing/2014/main" xmlns="" id="{00000000-0008-0000-0000-000005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8200" r="7000" b="28947"/>
        <a:stretch/>
      </xdr:blipFill>
      <xdr:spPr bwMode="auto">
        <a:xfrm>
          <a:off x="16830675" y="4705352"/>
          <a:ext cx="1695450" cy="1223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1828800</xdr:colOff>
      <xdr:row>7</xdr:row>
      <xdr:rowOff>76200</xdr:rowOff>
    </xdr:from>
    <xdr:to>
      <xdr:col>5</xdr:col>
      <xdr:colOff>3524250</xdr:colOff>
      <xdr:row>7</xdr:row>
      <xdr:rowOff>1323275</xdr:rowOff>
    </xdr:to>
    <xdr:pic>
      <xdr:nvPicPr>
        <xdr:cNvPr id="6" name="Imagen 5" descr="Recorte de pantalla">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9651" b="11443"/>
        <a:stretch/>
      </xdr:blipFill>
      <xdr:spPr>
        <a:xfrm>
          <a:off x="18602325" y="4705350"/>
          <a:ext cx="1695450" cy="1247075"/>
        </a:xfrm>
        <a:prstGeom prst="rect">
          <a:avLst/>
        </a:prstGeom>
      </xdr:spPr>
    </xdr:pic>
    <xdr:clientData/>
  </xdr:twoCellAnchor>
  <xdr:twoCellAnchor editAs="oneCell">
    <xdr:from>
      <xdr:col>5</xdr:col>
      <xdr:colOff>57152</xdr:colOff>
      <xdr:row>8</xdr:row>
      <xdr:rowOff>38101</xdr:rowOff>
    </xdr:from>
    <xdr:to>
      <xdr:col>5</xdr:col>
      <xdr:colOff>1733550</xdr:colOff>
      <xdr:row>8</xdr:row>
      <xdr:rowOff>1165126</xdr:rowOff>
    </xdr:to>
    <xdr:pic>
      <xdr:nvPicPr>
        <xdr:cNvPr id="8" name="Imagen 7" descr="Recorte de pantalla">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12724" b="16392"/>
        <a:stretch/>
      </xdr:blipFill>
      <xdr:spPr>
        <a:xfrm>
          <a:off x="16830677" y="6038851"/>
          <a:ext cx="1676398" cy="1127025"/>
        </a:xfrm>
        <a:prstGeom prst="rect">
          <a:avLst/>
        </a:prstGeom>
      </xdr:spPr>
    </xdr:pic>
    <xdr:clientData/>
  </xdr:twoCellAnchor>
  <xdr:twoCellAnchor editAs="oneCell">
    <xdr:from>
      <xdr:col>5</xdr:col>
      <xdr:colOff>1847850</xdr:colOff>
      <xdr:row>8</xdr:row>
      <xdr:rowOff>47626</xdr:rowOff>
    </xdr:from>
    <xdr:to>
      <xdr:col>5</xdr:col>
      <xdr:colOff>3525347</xdr:colOff>
      <xdr:row>8</xdr:row>
      <xdr:rowOff>1190626</xdr:rowOff>
    </xdr:to>
    <xdr:pic>
      <xdr:nvPicPr>
        <xdr:cNvPr id="9" name="Imagen 8" descr="Recorte de pantalla">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621375" y="6048376"/>
          <a:ext cx="1677497" cy="1143000"/>
        </a:xfrm>
        <a:prstGeom prst="rect">
          <a:avLst/>
        </a:prstGeom>
      </xdr:spPr>
    </xdr:pic>
    <xdr:clientData/>
  </xdr:twoCellAnchor>
  <xdr:twoCellAnchor editAs="oneCell">
    <xdr:from>
      <xdr:col>5</xdr:col>
      <xdr:colOff>963704</xdr:colOff>
      <xdr:row>18</xdr:row>
      <xdr:rowOff>33617</xdr:rowOff>
    </xdr:from>
    <xdr:to>
      <xdr:col>5</xdr:col>
      <xdr:colOff>2952749</xdr:colOff>
      <xdr:row>18</xdr:row>
      <xdr:rowOff>1364767</xdr:rowOff>
    </xdr:to>
    <xdr:pic>
      <xdr:nvPicPr>
        <xdr:cNvPr id="12" name="Imagen 11" descr="Resultado de imagen de casa en obra gris medellin">
          <a:extLst>
            <a:ext uri="{FF2B5EF4-FFF2-40B4-BE49-F238E27FC236}">
              <a16:creationId xmlns:a16="http://schemas.microsoft.com/office/drawing/2014/main" xmlns="" id="{00000000-0008-0000-0000-00000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b="10348"/>
        <a:stretch/>
      </xdr:blipFill>
      <xdr:spPr bwMode="auto">
        <a:xfrm>
          <a:off x="9593354" y="19074092"/>
          <a:ext cx="1989045" cy="133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1028700</xdr:colOff>
      <xdr:row>10</xdr:row>
      <xdr:rowOff>57152</xdr:rowOff>
    </xdr:from>
    <xdr:to>
      <xdr:col>5</xdr:col>
      <xdr:colOff>2529259</xdr:colOff>
      <xdr:row>10</xdr:row>
      <xdr:rowOff>1181100</xdr:rowOff>
    </xdr:to>
    <xdr:pic>
      <xdr:nvPicPr>
        <xdr:cNvPr id="13" name="Imagen 12" descr="Resultado de imagen de casa en obra gris colombia">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802225" y="7277102"/>
          <a:ext cx="1500559" cy="1123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33617</xdr:colOff>
      <xdr:row>11</xdr:row>
      <xdr:rowOff>33617</xdr:rowOff>
    </xdr:from>
    <xdr:to>
      <xdr:col>5</xdr:col>
      <xdr:colOff>1792941</xdr:colOff>
      <xdr:row>11</xdr:row>
      <xdr:rowOff>1195530</xdr:rowOff>
    </xdr:to>
    <xdr:pic>
      <xdr:nvPicPr>
        <xdr:cNvPr id="15" name="Imagen 14" descr="Resultado de imagen de cantagirone">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808823" y="9749117"/>
          <a:ext cx="1759324" cy="1161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1905452</xdr:colOff>
      <xdr:row>11</xdr:row>
      <xdr:rowOff>212911</xdr:rowOff>
    </xdr:from>
    <xdr:to>
      <xdr:col>5</xdr:col>
      <xdr:colOff>3647558</xdr:colOff>
      <xdr:row>11</xdr:row>
      <xdr:rowOff>1075764</xdr:rowOff>
    </xdr:to>
    <xdr:pic>
      <xdr:nvPicPr>
        <xdr:cNvPr id="16" name="Imagen 15" descr="Resultado de imagen de acabados cantagirone">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8680658" y="9928411"/>
          <a:ext cx="1742106" cy="862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1963124</xdr:colOff>
      <xdr:row>12</xdr:row>
      <xdr:rowOff>78440</xdr:rowOff>
    </xdr:from>
    <xdr:to>
      <xdr:col>5</xdr:col>
      <xdr:colOff>3651468</xdr:colOff>
      <xdr:row>12</xdr:row>
      <xdr:rowOff>997323</xdr:rowOff>
    </xdr:to>
    <xdr:pic>
      <xdr:nvPicPr>
        <xdr:cNvPr id="17" name="Imagen 16" descr="Resultado de imagen de menta apartamentos medellin">
          <a:extLst>
            <a:ext uri="{FF2B5EF4-FFF2-40B4-BE49-F238E27FC236}">
              <a16:creationId xmlns:a16="http://schemas.microsoft.com/office/drawing/2014/main" xmlns="" id="{00000000-0008-0000-0000-000011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12897" b="13690"/>
        <a:stretch/>
      </xdr:blipFill>
      <xdr:spPr bwMode="auto">
        <a:xfrm>
          <a:off x="18738330" y="11060205"/>
          <a:ext cx="1688344" cy="91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89647</xdr:colOff>
      <xdr:row>12</xdr:row>
      <xdr:rowOff>44824</xdr:rowOff>
    </xdr:from>
    <xdr:to>
      <xdr:col>5</xdr:col>
      <xdr:colOff>1770529</xdr:colOff>
      <xdr:row>12</xdr:row>
      <xdr:rowOff>1253489</xdr:rowOff>
    </xdr:to>
    <xdr:pic>
      <xdr:nvPicPr>
        <xdr:cNvPr id="18" name="Imagen 17" descr="Resultado de imagen de menta apartamentos medellin">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6864853" y="11026589"/>
          <a:ext cx="1680882" cy="1208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1961029</xdr:colOff>
      <xdr:row>13</xdr:row>
      <xdr:rowOff>44823</xdr:rowOff>
    </xdr:from>
    <xdr:to>
      <xdr:col>5</xdr:col>
      <xdr:colOff>3602735</xdr:colOff>
      <xdr:row>13</xdr:row>
      <xdr:rowOff>1280063</xdr:rowOff>
    </xdr:to>
    <xdr:pic>
      <xdr:nvPicPr>
        <xdr:cNvPr id="19" name="Imagen 18" descr="Resultado de imagen de aviva apartamentos loma de los bernal">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8736235" y="12326470"/>
          <a:ext cx="1641706" cy="1235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100853</xdr:colOff>
      <xdr:row>13</xdr:row>
      <xdr:rowOff>44826</xdr:rowOff>
    </xdr:from>
    <xdr:to>
      <xdr:col>5</xdr:col>
      <xdr:colOff>1792941</xdr:colOff>
      <xdr:row>13</xdr:row>
      <xdr:rowOff>1286342</xdr:rowOff>
    </xdr:to>
    <xdr:pic>
      <xdr:nvPicPr>
        <xdr:cNvPr id="20" name="Imagen 19" descr="Resultado de imagen de aviva apartamentos loma de los bernal">
          <a:extLst>
            <a:ext uri="{FF2B5EF4-FFF2-40B4-BE49-F238E27FC236}">
              <a16:creationId xmlns:a16="http://schemas.microsoft.com/office/drawing/2014/main" xmlns="" id="{00000000-0008-0000-0000-000014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4833"/>
        <a:stretch/>
      </xdr:blipFill>
      <xdr:spPr bwMode="auto">
        <a:xfrm>
          <a:off x="16876059" y="12326473"/>
          <a:ext cx="1692088" cy="1241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112059</xdr:colOff>
      <xdr:row>15</xdr:row>
      <xdr:rowOff>22413</xdr:rowOff>
    </xdr:from>
    <xdr:to>
      <xdr:col>5</xdr:col>
      <xdr:colOff>1552059</xdr:colOff>
      <xdr:row>15</xdr:row>
      <xdr:rowOff>1246753</xdr:rowOff>
    </xdr:to>
    <xdr:pic>
      <xdr:nvPicPr>
        <xdr:cNvPr id="23" name="Imagen 22" descr="Recorte de pantalla">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87265" y="15038295"/>
          <a:ext cx="1440000" cy="1224340"/>
        </a:xfrm>
        <a:prstGeom prst="rect">
          <a:avLst/>
        </a:prstGeom>
      </xdr:spPr>
    </xdr:pic>
    <xdr:clientData/>
  </xdr:twoCellAnchor>
  <xdr:twoCellAnchor editAs="oneCell">
    <xdr:from>
      <xdr:col>5</xdr:col>
      <xdr:colOff>1727387</xdr:colOff>
      <xdr:row>15</xdr:row>
      <xdr:rowOff>134470</xdr:rowOff>
    </xdr:from>
    <xdr:to>
      <xdr:col>5</xdr:col>
      <xdr:colOff>3602736</xdr:colOff>
      <xdr:row>15</xdr:row>
      <xdr:rowOff>1165412</xdr:rowOff>
    </xdr:to>
    <xdr:pic>
      <xdr:nvPicPr>
        <xdr:cNvPr id="24" name="Imagen 23" descr="Resultado de imagen de se vende apartamento en medellin aranjuez">
          <a:extLst>
            <a:ext uri="{FF2B5EF4-FFF2-40B4-BE49-F238E27FC236}">
              <a16:creationId xmlns:a16="http://schemas.microsoft.com/office/drawing/2014/main" xmlns="" id="{00000000-0008-0000-0000-000018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b="26073"/>
        <a:stretch/>
      </xdr:blipFill>
      <xdr:spPr bwMode="auto">
        <a:xfrm>
          <a:off x="18502593" y="15150352"/>
          <a:ext cx="1875349" cy="1030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964266</xdr:colOff>
      <xdr:row>14</xdr:row>
      <xdr:rowOff>41462</xdr:rowOff>
    </xdr:from>
    <xdr:to>
      <xdr:col>5</xdr:col>
      <xdr:colOff>2577913</xdr:colOff>
      <xdr:row>14</xdr:row>
      <xdr:rowOff>1311302</xdr:rowOff>
    </xdr:to>
    <xdr:pic>
      <xdr:nvPicPr>
        <xdr:cNvPr id="25" name="Imagen 24" descr="Recorte de pantalla">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593916" y="13709837"/>
          <a:ext cx="1613647" cy="1269840"/>
        </a:xfrm>
        <a:prstGeom prst="rect">
          <a:avLst/>
        </a:prstGeom>
      </xdr:spPr>
    </xdr:pic>
    <xdr:clientData/>
  </xdr:twoCellAnchor>
  <xdr:twoCellAnchor editAs="oneCell">
    <xdr:from>
      <xdr:col>5</xdr:col>
      <xdr:colOff>89647</xdr:colOff>
      <xdr:row>16</xdr:row>
      <xdr:rowOff>78441</xdr:rowOff>
    </xdr:from>
    <xdr:to>
      <xdr:col>5</xdr:col>
      <xdr:colOff>1568824</xdr:colOff>
      <xdr:row>16</xdr:row>
      <xdr:rowOff>1300942</xdr:rowOff>
    </xdr:to>
    <xdr:pic>
      <xdr:nvPicPr>
        <xdr:cNvPr id="26" name="Imagen 25" descr="Recorte de pantalla">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6864853" y="16360588"/>
          <a:ext cx="1479177" cy="1222501"/>
        </a:xfrm>
        <a:prstGeom prst="rect">
          <a:avLst/>
        </a:prstGeom>
      </xdr:spPr>
    </xdr:pic>
    <xdr:clientData/>
  </xdr:twoCellAnchor>
  <xdr:twoCellAnchor editAs="oneCell">
    <xdr:from>
      <xdr:col>5</xdr:col>
      <xdr:colOff>1736912</xdr:colOff>
      <xdr:row>16</xdr:row>
      <xdr:rowOff>22412</xdr:rowOff>
    </xdr:from>
    <xdr:to>
      <xdr:col>5</xdr:col>
      <xdr:colOff>3536912</xdr:colOff>
      <xdr:row>16</xdr:row>
      <xdr:rowOff>1362567</xdr:rowOff>
    </xdr:to>
    <xdr:pic>
      <xdr:nvPicPr>
        <xdr:cNvPr id="29" name="Imagen 28" descr="Resultado de imagen de acabados basicos apartamento">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8512118" y="16304559"/>
          <a:ext cx="1800000" cy="1340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1042147</xdr:colOff>
      <xdr:row>17</xdr:row>
      <xdr:rowOff>33616</xdr:rowOff>
    </xdr:from>
    <xdr:to>
      <xdr:col>5</xdr:col>
      <xdr:colOff>2793544</xdr:colOff>
      <xdr:row>17</xdr:row>
      <xdr:rowOff>1344705</xdr:rowOff>
    </xdr:to>
    <xdr:pic>
      <xdr:nvPicPr>
        <xdr:cNvPr id="30" name="Imagen 29" descr="Imagen relacionada">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817353" y="17682881"/>
          <a:ext cx="1751397" cy="1311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986116</xdr:colOff>
      <xdr:row>19</xdr:row>
      <xdr:rowOff>44823</xdr:rowOff>
    </xdr:from>
    <xdr:to>
      <xdr:col>5</xdr:col>
      <xdr:colOff>3002623</xdr:colOff>
      <xdr:row>19</xdr:row>
      <xdr:rowOff>1277471</xdr:rowOff>
    </xdr:to>
    <xdr:pic>
      <xdr:nvPicPr>
        <xdr:cNvPr id="31" name="Imagen 30" descr="Recorte de pantalla">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761322" y="20506764"/>
          <a:ext cx="2016507" cy="1232648"/>
        </a:xfrm>
        <a:prstGeom prst="rect">
          <a:avLst/>
        </a:prstGeom>
      </xdr:spPr>
    </xdr:pic>
    <xdr:clientData/>
  </xdr:twoCellAnchor>
  <xdr:twoCellAnchor editAs="oneCell">
    <xdr:from>
      <xdr:col>5</xdr:col>
      <xdr:colOff>1019734</xdr:colOff>
      <xdr:row>20</xdr:row>
      <xdr:rowOff>56031</xdr:rowOff>
    </xdr:from>
    <xdr:to>
      <xdr:col>5</xdr:col>
      <xdr:colOff>2957150</xdr:colOff>
      <xdr:row>20</xdr:row>
      <xdr:rowOff>1367118</xdr:rowOff>
    </xdr:to>
    <xdr:pic>
      <xdr:nvPicPr>
        <xdr:cNvPr id="28" name="Imagen 27" descr="Imagen relacionada">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1754969" y="22053178"/>
          <a:ext cx="1937416" cy="1311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1008530</xdr:colOff>
      <xdr:row>22</xdr:row>
      <xdr:rowOff>56030</xdr:rowOff>
    </xdr:from>
    <xdr:to>
      <xdr:col>5</xdr:col>
      <xdr:colOff>2947148</xdr:colOff>
      <xdr:row>22</xdr:row>
      <xdr:rowOff>1351485</xdr:rowOff>
    </xdr:to>
    <xdr:pic>
      <xdr:nvPicPr>
        <xdr:cNvPr id="33" name="Imagen 32" descr="Resultado de imagen para oficinas obra gris">
          <a:extLst>
            <a:ext uri="{FF2B5EF4-FFF2-40B4-BE49-F238E27FC236}">
              <a16:creationId xmlns:a16="http://schemas.microsoft.com/office/drawing/2014/main" xmlns="" id="{00000000-0008-0000-0000-000021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1743765" y="23476324"/>
          <a:ext cx="1938618" cy="129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974911</xdr:colOff>
      <xdr:row>23</xdr:row>
      <xdr:rowOff>67235</xdr:rowOff>
    </xdr:from>
    <xdr:to>
      <xdr:col>5</xdr:col>
      <xdr:colOff>2918911</xdr:colOff>
      <xdr:row>23</xdr:row>
      <xdr:rowOff>1365903</xdr:rowOff>
    </xdr:to>
    <xdr:pic>
      <xdr:nvPicPr>
        <xdr:cNvPr id="34" name="Imagen 33" descr="Resultado de imagen para oficinas Medellin">
          <a:extLst>
            <a:ext uri="{FF2B5EF4-FFF2-40B4-BE49-F238E27FC236}">
              <a16:creationId xmlns:a16="http://schemas.microsoft.com/office/drawing/2014/main" xmlns="" id="{00000000-0008-0000-0000-000022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1710146" y="24910676"/>
          <a:ext cx="1944000" cy="1298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537883</xdr:colOff>
      <xdr:row>24</xdr:row>
      <xdr:rowOff>67234</xdr:rowOff>
    </xdr:from>
    <xdr:to>
      <xdr:col>5</xdr:col>
      <xdr:colOff>3086297</xdr:colOff>
      <xdr:row>24</xdr:row>
      <xdr:rowOff>1344705</xdr:rowOff>
    </xdr:to>
    <xdr:pic>
      <xdr:nvPicPr>
        <xdr:cNvPr id="35" name="Imagen 34" descr="Resultado de imagen para colegios medellin">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1273118" y="26333822"/>
          <a:ext cx="2548414" cy="1277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918882</xdr:colOff>
      <xdr:row>25</xdr:row>
      <xdr:rowOff>78442</xdr:rowOff>
    </xdr:from>
    <xdr:to>
      <xdr:col>5</xdr:col>
      <xdr:colOff>2862882</xdr:colOff>
      <xdr:row>25</xdr:row>
      <xdr:rowOff>1355229</xdr:rowOff>
    </xdr:to>
    <xdr:pic>
      <xdr:nvPicPr>
        <xdr:cNvPr id="36" name="Imagen 35" descr="Resultado de imagen para clinica oftalmologica san diego">
          <a:extLst>
            <a:ext uri="{FF2B5EF4-FFF2-40B4-BE49-F238E27FC236}">
              <a16:creationId xmlns:a16="http://schemas.microsoft.com/office/drawing/2014/main" xmlns="" id="{00000000-0008-0000-0000-000024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1654117" y="27768177"/>
          <a:ext cx="1944000" cy="127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918883</xdr:colOff>
      <xdr:row>26</xdr:row>
      <xdr:rowOff>89648</xdr:rowOff>
    </xdr:from>
    <xdr:to>
      <xdr:col>5</xdr:col>
      <xdr:colOff>2862883</xdr:colOff>
      <xdr:row>26</xdr:row>
      <xdr:rowOff>1381943</xdr:rowOff>
    </xdr:to>
    <xdr:pic>
      <xdr:nvPicPr>
        <xdr:cNvPr id="37" name="Imagen 36" descr="Resultado de imagen para centro de salud Medellin">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1654118" y="29202530"/>
          <a:ext cx="1944000" cy="1292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661146</xdr:colOff>
      <xdr:row>27</xdr:row>
      <xdr:rowOff>44825</xdr:rowOff>
    </xdr:from>
    <xdr:to>
      <xdr:col>5</xdr:col>
      <xdr:colOff>3081617</xdr:colOff>
      <xdr:row>27</xdr:row>
      <xdr:rowOff>1374210</xdr:rowOff>
    </xdr:to>
    <xdr:pic>
      <xdr:nvPicPr>
        <xdr:cNvPr id="38" name="Imagen 37" descr="Resultado de imagen para hotel intercontinental medellin">
          <a:extLst>
            <a:ext uri="{FF2B5EF4-FFF2-40B4-BE49-F238E27FC236}">
              <a16:creationId xmlns:a16="http://schemas.microsoft.com/office/drawing/2014/main" xmlns="" id="{00000000-0008-0000-0000-000026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1396381" y="30580854"/>
          <a:ext cx="2420471" cy="132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974911</xdr:colOff>
      <xdr:row>28</xdr:row>
      <xdr:rowOff>67236</xdr:rowOff>
    </xdr:from>
    <xdr:to>
      <xdr:col>5</xdr:col>
      <xdr:colOff>2774911</xdr:colOff>
      <xdr:row>28</xdr:row>
      <xdr:rowOff>1362474</xdr:rowOff>
    </xdr:to>
    <xdr:pic>
      <xdr:nvPicPr>
        <xdr:cNvPr id="4" name="Imagen 3" descr="Recorte de pantalla">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710146" y="32026412"/>
          <a:ext cx="1800000" cy="1295238"/>
        </a:xfrm>
        <a:prstGeom prst="rect">
          <a:avLst/>
        </a:prstGeom>
      </xdr:spPr>
    </xdr:pic>
    <xdr:clientData/>
  </xdr:twoCellAnchor>
  <xdr:twoCellAnchor editAs="oneCell">
    <xdr:from>
      <xdr:col>5</xdr:col>
      <xdr:colOff>997323</xdr:colOff>
      <xdr:row>29</xdr:row>
      <xdr:rowOff>44823</xdr:rowOff>
    </xdr:from>
    <xdr:to>
      <xdr:col>5</xdr:col>
      <xdr:colOff>2797323</xdr:colOff>
      <xdr:row>29</xdr:row>
      <xdr:rowOff>1395237</xdr:rowOff>
    </xdr:to>
    <xdr:pic>
      <xdr:nvPicPr>
        <xdr:cNvPr id="45" name="Imagen 44" descr="Resultado de imagen para bodegas en medellin">
          <a:extLst>
            <a:ext uri="{FF2B5EF4-FFF2-40B4-BE49-F238E27FC236}">
              <a16:creationId xmlns:a16="http://schemas.microsoft.com/office/drawing/2014/main" xmlns="" id="{00000000-0008-0000-0000-00002D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1732558" y="33438352"/>
          <a:ext cx="1800000" cy="1350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112060</xdr:colOff>
      <xdr:row>31</xdr:row>
      <xdr:rowOff>100854</xdr:rowOff>
    </xdr:from>
    <xdr:to>
      <xdr:col>5</xdr:col>
      <xdr:colOff>1732060</xdr:colOff>
      <xdr:row>31</xdr:row>
      <xdr:rowOff>1315854</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046325" y="36351883"/>
          <a:ext cx="1620000" cy="1215000"/>
        </a:xfrm>
        <a:prstGeom prst="rect">
          <a:avLst/>
        </a:prstGeom>
      </xdr:spPr>
    </xdr:pic>
    <xdr:clientData/>
  </xdr:twoCellAnchor>
  <xdr:twoCellAnchor editAs="oneCell">
    <xdr:from>
      <xdr:col>5</xdr:col>
      <xdr:colOff>1832164</xdr:colOff>
      <xdr:row>31</xdr:row>
      <xdr:rowOff>110380</xdr:rowOff>
    </xdr:from>
    <xdr:to>
      <xdr:col>5</xdr:col>
      <xdr:colOff>3452164</xdr:colOff>
      <xdr:row>31</xdr:row>
      <xdr:rowOff>1326650</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328714" y="40467805"/>
          <a:ext cx="1620000" cy="1216270"/>
        </a:xfrm>
        <a:prstGeom prst="rect">
          <a:avLst/>
        </a:prstGeom>
      </xdr:spPr>
    </xdr:pic>
    <xdr:clientData/>
  </xdr:twoCellAnchor>
  <xdr:twoCellAnchor editAs="oneCell">
    <xdr:from>
      <xdr:col>5</xdr:col>
      <xdr:colOff>997325</xdr:colOff>
      <xdr:row>21</xdr:row>
      <xdr:rowOff>100854</xdr:rowOff>
    </xdr:from>
    <xdr:to>
      <xdr:col>5</xdr:col>
      <xdr:colOff>2969559</xdr:colOff>
      <xdr:row>21</xdr:row>
      <xdr:rowOff>1314290</xdr:rowOff>
    </xdr:to>
    <xdr:pic>
      <xdr:nvPicPr>
        <xdr:cNvPr id="11" name="Imagen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931590" y="24843442"/>
          <a:ext cx="1972234" cy="1213436"/>
        </a:xfrm>
        <a:prstGeom prst="rect">
          <a:avLst/>
        </a:prstGeom>
      </xdr:spPr>
    </xdr:pic>
    <xdr:clientData/>
  </xdr:twoCellAnchor>
  <xdr:twoCellAnchor editAs="oneCell">
    <xdr:from>
      <xdr:col>6</xdr:col>
      <xdr:colOff>0</xdr:colOff>
      <xdr:row>33</xdr:row>
      <xdr:rowOff>0</xdr:rowOff>
    </xdr:from>
    <xdr:to>
      <xdr:col>7</xdr:col>
      <xdr:colOff>304800</xdr:colOff>
      <xdr:row>34</xdr:row>
      <xdr:rowOff>93133</xdr:rowOff>
    </xdr:to>
    <xdr:sp macro="" textlink="">
      <xdr:nvSpPr>
        <xdr:cNvPr id="1026" name="AutoShape 2" descr="Casas Prefabricadas, en MedellÃ­n">
          <a:extLst>
            <a:ext uri="{FF2B5EF4-FFF2-40B4-BE49-F238E27FC236}">
              <a16:creationId xmlns:a16="http://schemas.microsoft.com/office/drawing/2014/main" xmlns="" id="{00000000-0008-0000-0000-000002040000}"/>
            </a:ext>
          </a:extLst>
        </xdr:cNvPr>
        <xdr:cNvSpPr>
          <a:spLocks noChangeAspect="1" noChangeArrowheads="1"/>
        </xdr:cNvSpPr>
      </xdr:nvSpPr>
      <xdr:spPr bwMode="auto">
        <a:xfrm>
          <a:off x="15601950" y="4188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33</xdr:row>
      <xdr:rowOff>0</xdr:rowOff>
    </xdr:from>
    <xdr:to>
      <xdr:col>5</xdr:col>
      <xdr:colOff>304800</xdr:colOff>
      <xdr:row>34</xdr:row>
      <xdr:rowOff>93133</xdr:rowOff>
    </xdr:to>
    <xdr:sp macro="" textlink="">
      <xdr:nvSpPr>
        <xdr:cNvPr id="1028" name="AutoShape 4" descr="Resultado de imagen para escuela rural medellin">
          <a:extLst>
            <a:ext uri="{FF2B5EF4-FFF2-40B4-BE49-F238E27FC236}">
              <a16:creationId xmlns:a16="http://schemas.microsoft.com/office/drawing/2014/main" xmlns="" id="{00000000-0008-0000-0000-000004040000}"/>
            </a:ext>
          </a:extLst>
        </xdr:cNvPr>
        <xdr:cNvSpPr>
          <a:spLocks noChangeAspect="1" noChangeArrowheads="1"/>
        </xdr:cNvSpPr>
      </xdr:nvSpPr>
      <xdr:spPr bwMode="auto">
        <a:xfrm>
          <a:off x="11925300" y="4475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34</xdr:row>
      <xdr:rowOff>0</xdr:rowOff>
    </xdr:from>
    <xdr:to>
      <xdr:col>7</xdr:col>
      <xdr:colOff>304800</xdr:colOff>
      <xdr:row>35</xdr:row>
      <xdr:rowOff>115981</xdr:rowOff>
    </xdr:to>
    <xdr:sp macro="" textlink="">
      <xdr:nvSpPr>
        <xdr:cNvPr id="1029" name="AutoShape 5" descr="Resultado de imagen para escuela rural medellin">
          <a:extLst>
            <a:ext uri="{FF2B5EF4-FFF2-40B4-BE49-F238E27FC236}">
              <a16:creationId xmlns:a16="http://schemas.microsoft.com/office/drawing/2014/main" xmlns="" id="{00000000-0008-0000-0000-000005040000}"/>
            </a:ext>
          </a:extLst>
        </xdr:cNvPr>
        <xdr:cNvSpPr>
          <a:spLocks noChangeAspect="1" noChangeArrowheads="1"/>
        </xdr:cNvSpPr>
      </xdr:nvSpPr>
      <xdr:spPr bwMode="auto">
        <a:xfrm>
          <a:off x="15601950" y="4804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33</xdr:row>
      <xdr:rowOff>0</xdr:rowOff>
    </xdr:from>
    <xdr:to>
      <xdr:col>5</xdr:col>
      <xdr:colOff>304800</xdr:colOff>
      <xdr:row>34</xdr:row>
      <xdr:rowOff>93133</xdr:rowOff>
    </xdr:to>
    <xdr:sp macro="" textlink="">
      <xdr:nvSpPr>
        <xdr:cNvPr id="1030" name="AutoShape 6" descr="Resultado de imagen para escuela rural medellin">
          <a:extLst>
            <a:ext uri="{FF2B5EF4-FFF2-40B4-BE49-F238E27FC236}">
              <a16:creationId xmlns:a16="http://schemas.microsoft.com/office/drawing/2014/main" xmlns="" id="{00000000-0008-0000-0000-000006040000}"/>
            </a:ext>
          </a:extLst>
        </xdr:cNvPr>
        <xdr:cNvSpPr>
          <a:spLocks noChangeAspect="1" noChangeArrowheads="1"/>
        </xdr:cNvSpPr>
      </xdr:nvSpPr>
      <xdr:spPr bwMode="auto">
        <a:xfrm>
          <a:off x="11925300" y="4475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34</xdr:row>
      <xdr:rowOff>0</xdr:rowOff>
    </xdr:from>
    <xdr:to>
      <xdr:col>5</xdr:col>
      <xdr:colOff>304800</xdr:colOff>
      <xdr:row>35</xdr:row>
      <xdr:rowOff>115981</xdr:rowOff>
    </xdr:to>
    <xdr:sp macro="" textlink="">
      <xdr:nvSpPr>
        <xdr:cNvPr id="1031" name="AutoShape 7" descr="Resultado de imagen para escuela rural medellin">
          <a:extLst>
            <a:ext uri="{FF2B5EF4-FFF2-40B4-BE49-F238E27FC236}">
              <a16:creationId xmlns:a16="http://schemas.microsoft.com/office/drawing/2014/main" xmlns="" id="{00000000-0008-0000-0000-000007040000}"/>
            </a:ext>
          </a:extLst>
        </xdr:cNvPr>
        <xdr:cNvSpPr>
          <a:spLocks noChangeAspect="1" noChangeArrowheads="1"/>
        </xdr:cNvSpPr>
      </xdr:nvSpPr>
      <xdr:spPr bwMode="auto">
        <a:xfrm>
          <a:off x="11925300" y="4784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1032" name="AutoShape 8" descr="Resultado de imagen para oficinas alpujarra">
          <a:extLst>
            <a:ext uri="{FF2B5EF4-FFF2-40B4-BE49-F238E27FC236}">
              <a16:creationId xmlns:a16="http://schemas.microsoft.com/office/drawing/2014/main" xmlns="" id="{00000000-0008-0000-0000-000008040000}"/>
            </a:ext>
          </a:extLst>
        </xdr:cNvPr>
        <xdr:cNvSpPr>
          <a:spLocks noChangeAspect="1" noChangeArrowheads="1"/>
        </xdr:cNvSpPr>
      </xdr:nvSpPr>
      <xdr:spPr bwMode="auto">
        <a:xfrm>
          <a:off x="11925300" y="2926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963708</xdr:colOff>
      <xdr:row>24</xdr:row>
      <xdr:rowOff>0</xdr:rowOff>
    </xdr:from>
    <xdr:to>
      <xdr:col>5</xdr:col>
      <xdr:colOff>2935941</xdr:colOff>
      <xdr:row>24</xdr:row>
      <xdr:rowOff>1260000</xdr:rowOff>
    </xdr:to>
    <xdr:pic>
      <xdr:nvPicPr>
        <xdr:cNvPr id="21" name="Imagen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2650883" y="27717750"/>
          <a:ext cx="1972233" cy="1260000"/>
        </a:xfrm>
        <a:prstGeom prst="rect">
          <a:avLst/>
        </a:prstGeom>
      </xdr:spPr>
    </xdr:pic>
    <xdr:clientData/>
  </xdr:twoCellAnchor>
  <xdr:oneCellAnchor>
    <xdr:from>
      <xdr:col>5</xdr:col>
      <xdr:colOff>1009650</xdr:colOff>
      <xdr:row>9</xdr:row>
      <xdr:rowOff>57151</xdr:rowOff>
    </xdr:from>
    <xdr:ext cx="1543050" cy="1166812"/>
    <xdr:pic>
      <xdr:nvPicPr>
        <xdr:cNvPr id="50" name="Imagen 49" descr="Recorte de pantalla">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2943915" y="10030386"/>
          <a:ext cx="1543050" cy="1166812"/>
        </a:xfrm>
        <a:prstGeom prst="rect">
          <a:avLst/>
        </a:prstGeom>
      </xdr:spPr>
    </xdr:pic>
    <xdr:clientData/>
  </xdr:oneCellAnchor>
  <xdr:twoCellAnchor editAs="oneCell">
    <xdr:from>
      <xdr:col>5</xdr:col>
      <xdr:colOff>0</xdr:colOff>
      <xdr:row>30</xdr:row>
      <xdr:rowOff>0</xdr:rowOff>
    </xdr:from>
    <xdr:to>
      <xdr:col>5</xdr:col>
      <xdr:colOff>304800</xdr:colOff>
      <xdr:row>30</xdr:row>
      <xdr:rowOff>304800</xdr:rowOff>
    </xdr:to>
    <xdr:sp macro="" textlink="">
      <xdr:nvSpPr>
        <xdr:cNvPr id="1027" name="AutoShape 3" descr="Resultado de imagen de bodegas en edificio&quot;">
          <a:extLst>
            <a:ext uri="{FF2B5EF4-FFF2-40B4-BE49-F238E27FC236}">
              <a16:creationId xmlns:a16="http://schemas.microsoft.com/office/drawing/2014/main" xmlns="" id="{00000000-0008-0000-0000-000003040000}"/>
            </a:ext>
          </a:extLst>
        </xdr:cNvPr>
        <xdr:cNvSpPr>
          <a:spLocks noChangeAspect="1" noChangeArrowheads="1"/>
        </xdr:cNvSpPr>
      </xdr:nvSpPr>
      <xdr:spPr bwMode="auto">
        <a:xfrm>
          <a:off x="10496550" y="38919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895351</xdr:colOff>
      <xdr:row>30</xdr:row>
      <xdr:rowOff>57150</xdr:rowOff>
    </xdr:from>
    <xdr:to>
      <xdr:col>5</xdr:col>
      <xdr:colOff>2781301</xdr:colOff>
      <xdr:row>30</xdr:row>
      <xdr:rowOff>1410451</xdr:rowOff>
    </xdr:to>
    <xdr:pic>
      <xdr:nvPicPr>
        <xdr:cNvPr id="32" name="Imagen 31" descr="Recorte de pantalla">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391901" y="38976300"/>
          <a:ext cx="1885950" cy="135330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4"/>
  <sheetViews>
    <sheetView showGridLines="0" tabSelected="1" zoomScaleNormal="100" workbookViewId="0">
      <pane ySplit="5" topLeftCell="A6" activePane="bottomLeft" state="frozen"/>
      <selection activeCell="B1" sqref="B1"/>
      <selection pane="bottomLeft" activeCell="A33" sqref="A33:F33"/>
    </sheetView>
  </sheetViews>
  <sheetFormatPr baseColWidth="10" defaultColWidth="9.140625" defaultRowHeight="15" x14ac:dyDescent="0.25"/>
  <cols>
    <col min="1" max="1" width="17.5703125" customWidth="1"/>
    <col min="2" max="2" width="13.7109375" style="39" customWidth="1"/>
    <col min="3" max="3" width="12.5703125" style="17" customWidth="1"/>
    <col min="4" max="4" width="12.7109375" style="17" bestFit="1" customWidth="1"/>
    <col min="5" max="5" width="38.7109375" customWidth="1"/>
    <col min="6" max="6" width="55.140625" customWidth="1"/>
    <col min="7" max="7" width="60.7109375" hidden="1" customWidth="1"/>
    <col min="13" max="13" width="12.28515625" bestFit="1" customWidth="1"/>
  </cols>
  <sheetData>
    <row r="1" spans="1:14" ht="36.75" customHeight="1" x14ac:dyDescent="0.25">
      <c r="A1" s="43" t="s">
        <v>52</v>
      </c>
      <c r="B1" s="43"/>
      <c r="C1" s="43"/>
      <c r="D1" s="43"/>
      <c r="E1" s="43"/>
      <c r="F1" s="43"/>
      <c r="G1" s="6"/>
    </row>
    <row r="2" spans="1:14" ht="38.25" customHeight="1" x14ac:dyDescent="0.25">
      <c r="A2" s="43" t="s">
        <v>83</v>
      </c>
      <c r="B2" s="43"/>
      <c r="C2" s="43"/>
      <c r="D2" s="43"/>
      <c r="E2" s="43"/>
      <c r="F2" s="43"/>
      <c r="G2" s="6"/>
    </row>
    <row r="3" spans="1:14" ht="42.75" customHeight="1" x14ac:dyDescent="0.25">
      <c r="A3" s="45" t="s">
        <v>79</v>
      </c>
      <c r="B3" s="45" t="s">
        <v>78</v>
      </c>
      <c r="C3" s="46" t="s">
        <v>80</v>
      </c>
      <c r="D3" s="46" t="s">
        <v>81</v>
      </c>
      <c r="E3" s="44" t="s">
        <v>0</v>
      </c>
      <c r="F3" s="44" t="s">
        <v>82</v>
      </c>
      <c r="G3" s="44" t="s">
        <v>20</v>
      </c>
    </row>
    <row r="4" spans="1:14" ht="24.95" customHeight="1" x14ac:dyDescent="0.25">
      <c r="A4" s="45"/>
      <c r="B4" s="45"/>
      <c r="C4" s="47"/>
      <c r="D4" s="47"/>
      <c r="E4" s="44"/>
      <c r="F4" s="44"/>
      <c r="G4" s="44"/>
    </row>
    <row r="5" spans="1:14" s="40" customFormat="1" ht="23.25" customHeight="1" x14ac:dyDescent="0.25">
      <c r="A5" s="45"/>
      <c r="B5" s="45"/>
      <c r="C5" s="41" t="s">
        <v>77</v>
      </c>
      <c r="D5" s="41" t="s">
        <v>77</v>
      </c>
      <c r="E5" s="44"/>
      <c r="F5" s="44"/>
      <c r="G5" s="44"/>
    </row>
    <row r="6" spans="1:14" s="24" customFormat="1" ht="119.25" customHeight="1" x14ac:dyDescent="0.25">
      <c r="A6" s="20" t="s">
        <v>60</v>
      </c>
      <c r="B6" s="37" t="s">
        <v>1</v>
      </c>
      <c r="C6" s="42">
        <v>3281527.9601596878</v>
      </c>
      <c r="D6" s="42">
        <f>+C6*1.18</f>
        <v>3872202.9929884314</v>
      </c>
      <c r="E6" s="21" t="s">
        <v>58</v>
      </c>
      <c r="F6" s="22"/>
      <c r="G6" s="23" t="s">
        <v>51</v>
      </c>
    </row>
    <row r="7" spans="1:14" s="24" customFormat="1" ht="102.75" customHeight="1" x14ac:dyDescent="0.25">
      <c r="A7" s="20" t="s">
        <v>60</v>
      </c>
      <c r="B7" s="37" t="s">
        <v>2</v>
      </c>
      <c r="C7" s="42">
        <v>2618899.963532852</v>
      </c>
      <c r="D7" s="42">
        <f>+C7*1.18</f>
        <v>3090301.9569687652</v>
      </c>
      <c r="E7" s="21" t="s">
        <v>21</v>
      </c>
      <c r="F7" s="22"/>
      <c r="G7" s="23" t="s">
        <v>51</v>
      </c>
      <c r="M7" s="36"/>
    </row>
    <row r="8" spans="1:14" s="24" customFormat="1" ht="108" customHeight="1" x14ac:dyDescent="0.25">
      <c r="A8" s="20" t="s">
        <v>60</v>
      </c>
      <c r="B8" s="37" t="s">
        <v>3</v>
      </c>
      <c r="C8" s="42">
        <v>2270885.7139020013</v>
      </c>
      <c r="D8" s="42">
        <f>+C8*1.15</f>
        <v>2611518.5709873014</v>
      </c>
      <c r="E8" s="21" t="s">
        <v>33</v>
      </c>
      <c r="F8" s="22"/>
      <c r="G8" s="23" t="s">
        <v>51</v>
      </c>
      <c r="N8" s="36"/>
    </row>
    <row r="9" spans="1:14" s="24" customFormat="1" ht="96" customHeight="1" x14ac:dyDescent="0.25">
      <c r="A9" s="20" t="s">
        <v>60</v>
      </c>
      <c r="B9" s="37" t="s">
        <v>4</v>
      </c>
      <c r="C9" s="42">
        <v>1553704.1137272413</v>
      </c>
      <c r="D9" s="42">
        <f>+C9*1.15</f>
        <v>1786759.7307863273</v>
      </c>
      <c r="E9" s="21" t="s">
        <v>34</v>
      </c>
      <c r="F9" s="22"/>
      <c r="G9" s="23" t="s">
        <v>51</v>
      </c>
    </row>
    <row r="10" spans="1:14" s="24" customFormat="1" ht="96" customHeight="1" x14ac:dyDescent="0.25">
      <c r="A10" s="20" t="s">
        <v>60</v>
      </c>
      <c r="B10" s="37" t="s">
        <v>32</v>
      </c>
      <c r="C10" s="42">
        <v>1200627.690264588</v>
      </c>
      <c r="D10" s="42">
        <f>+C10*1.15</f>
        <v>1380721.8438042761</v>
      </c>
      <c r="E10" s="21" t="s">
        <v>35</v>
      </c>
      <c r="F10" s="22"/>
      <c r="G10" s="23" t="s">
        <v>51</v>
      </c>
    </row>
    <row r="11" spans="1:14" s="24" customFormat="1" ht="96.75" customHeight="1" x14ac:dyDescent="0.25">
      <c r="A11" s="20" t="s">
        <v>60</v>
      </c>
      <c r="B11" s="37" t="s">
        <v>5</v>
      </c>
      <c r="C11" s="42">
        <v>763093.0496985293</v>
      </c>
      <c r="D11" s="42">
        <f>+C11*1.15</f>
        <v>877557.0071533086</v>
      </c>
      <c r="E11" s="21" t="s">
        <v>31</v>
      </c>
      <c r="F11" s="22"/>
      <c r="G11" s="23" t="s">
        <v>51</v>
      </c>
    </row>
    <row r="12" spans="1:14" ht="99.75" customHeight="1" x14ac:dyDescent="0.25">
      <c r="A12" s="11" t="s">
        <v>61</v>
      </c>
      <c r="B12" s="14" t="s">
        <v>6</v>
      </c>
      <c r="C12" s="42">
        <v>3290340.9211571361</v>
      </c>
      <c r="D12" s="42">
        <f>+C12*1.18</f>
        <v>3882602.2869654205</v>
      </c>
      <c r="E12" s="8" t="s">
        <v>59</v>
      </c>
      <c r="F12" s="9"/>
      <c r="G12" s="10" t="s">
        <v>51</v>
      </c>
    </row>
    <row r="13" spans="1:14" ht="102" customHeight="1" x14ac:dyDescent="0.25">
      <c r="A13" s="11" t="s">
        <v>61</v>
      </c>
      <c r="B13" s="14" t="s">
        <v>7</v>
      </c>
      <c r="C13" s="42">
        <v>2355080.9356454751</v>
      </c>
      <c r="D13" s="42">
        <f>+C13*1.18</f>
        <v>2778995.5040616603</v>
      </c>
      <c r="E13" s="8" t="s">
        <v>22</v>
      </c>
      <c r="F13" s="9"/>
      <c r="G13" s="10" t="s">
        <v>51</v>
      </c>
    </row>
    <row r="14" spans="1:14" ht="108" customHeight="1" x14ac:dyDescent="0.25">
      <c r="A14" s="11" t="s">
        <v>61</v>
      </c>
      <c r="B14" s="14" t="s">
        <v>8</v>
      </c>
      <c r="C14" s="42">
        <v>2156926.3960943623</v>
      </c>
      <c r="D14" s="42">
        <f>+C14*1.18</f>
        <v>2545173.1473913472</v>
      </c>
      <c r="E14" s="8" t="s">
        <v>36</v>
      </c>
      <c r="F14" s="9"/>
      <c r="G14" s="10" t="s">
        <v>51</v>
      </c>
    </row>
    <row r="15" spans="1:14" ht="107.25" customHeight="1" x14ac:dyDescent="0.25">
      <c r="A15" s="11" t="s">
        <v>61</v>
      </c>
      <c r="B15" s="14" t="s">
        <v>9</v>
      </c>
      <c r="C15" s="42">
        <v>1856966.5721731784</v>
      </c>
      <c r="D15" s="42">
        <f t="shared" ref="D15:D20" si="0">+C15*1.15</f>
        <v>2135511.557999155</v>
      </c>
      <c r="E15" s="8" t="s">
        <v>37</v>
      </c>
      <c r="F15" s="9"/>
      <c r="G15" s="10" t="s">
        <v>51</v>
      </c>
    </row>
    <row r="16" spans="1:14" ht="99.75" customHeight="1" x14ac:dyDescent="0.25">
      <c r="A16" s="11" t="s">
        <v>61</v>
      </c>
      <c r="B16" s="14" t="s">
        <v>10</v>
      </c>
      <c r="C16" s="42">
        <v>1504287.0398401245</v>
      </c>
      <c r="D16" s="42">
        <f t="shared" si="0"/>
        <v>1729930.0958161431</v>
      </c>
      <c r="E16" s="8" t="s">
        <v>38</v>
      </c>
      <c r="F16" s="9"/>
      <c r="G16" s="10" t="s">
        <v>51</v>
      </c>
    </row>
    <row r="17" spans="1:7" ht="108" customHeight="1" x14ac:dyDescent="0.25">
      <c r="A17" s="11" t="s">
        <v>61</v>
      </c>
      <c r="B17" s="14" t="s">
        <v>39</v>
      </c>
      <c r="C17" s="42">
        <v>1297651.1305458399</v>
      </c>
      <c r="D17" s="42">
        <f t="shared" si="0"/>
        <v>1492298.8001277158</v>
      </c>
      <c r="E17" s="8" t="s">
        <v>23</v>
      </c>
      <c r="F17" s="9"/>
      <c r="G17" s="10" t="s">
        <v>51</v>
      </c>
    </row>
    <row r="18" spans="1:7" ht="108" customHeight="1" x14ac:dyDescent="0.25">
      <c r="A18" s="11" t="s">
        <v>61</v>
      </c>
      <c r="B18" s="14" t="s">
        <v>24</v>
      </c>
      <c r="C18" s="42">
        <v>1224138.8360311373</v>
      </c>
      <c r="D18" s="42">
        <f t="shared" si="0"/>
        <v>1407759.6614358078</v>
      </c>
      <c r="E18" s="8" t="s">
        <v>26</v>
      </c>
      <c r="F18" s="9"/>
      <c r="G18" s="10" t="s">
        <v>51</v>
      </c>
    </row>
    <row r="19" spans="1:7" ht="114" customHeight="1" x14ac:dyDescent="0.25">
      <c r="A19" s="11" t="s">
        <v>61</v>
      </c>
      <c r="B19" s="14" t="s">
        <v>11</v>
      </c>
      <c r="C19" s="42">
        <v>1224138.8360311373</v>
      </c>
      <c r="D19" s="42">
        <f t="shared" si="0"/>
        <v>1407759.6614358078</v>
      </c>
      <c r="E19" s="8" t="s">
        <v>25</v>
      </c>
      <c r="F19" s="9"/>
      <c r="G19" s="10" t="s">
        <v>51</v>
      </c>
    </row>
    <row r="20" spans="1:7" ht="104.25" customHeight="1" x14ac:dyDescent="0.25">
      <c r="A20" s="11" t="s">
        <v>61</v>
      </c>
      <c r="B20" s="14" t="s">
        <v>40</v>
      </c>
      <c r="C20" s="42">
        <v>1076359.6926135265</v>
      </c>
      <c r="D20" s="42">
        <f t="shared" si="0"/>
        <v>1237813.6465055554</v>
      </c>
      <c r="E20" s="8" t="s">
        <v>27</v>
      </c>
      <c r="F20" s="9"/>
      <c r="G20" s="10" t="s">
        <v>51</v>
      </c>
    </row>
    <row r="21" spans="1:7" ht="111.75" customHeight="1" x14ac:dyDescent="0.25">
      <c r="A21" s="12" t="s">
        <v>12</v>
      </c>
      <c r="B21" s="14" t="s">
        <v>28</v>
      </c>
      <c r="C21" s="42">
        <v>2171858</v>
      </c>
      <c r="D21" s="42">
        <v>2714822</v>
      </c>
      <c r="E21" s="13" t="s">
        <v>13</v>
      </c>
      <c r="F21" s="9"/>
      <c r="G21" s="10" t="s">
        <v>51</v>
      </c>
    </row>
    <row r="22" spans="1:7" ht="111.75" customHeight="1" x14ac:dyDescent="0.25">
      <c r="A22" s="12" t="s">
        <v>12</v>
      </c>
      <c r="B22" s="14" t="s">
        <v>53</v>
      </c>
      <c r="C22" s="42">
        <v>2098303.6271739723</v>
      </c>
      <c r="D22" s="42">
        <f>+C22*1.18</f>
        <v>2475998.2800652874</v>
      </c>
      <c r="E22" s="13" t="s">
        <v>49</v>
      </c>
      <c r="F22" s="9"/>
      <c r="G22" s="10" t="s">
        <v>51</v>
      </c>
    </row>
    <row r="23" spans="1:7" ht="111.75" customHeight="1" x14ac:dyDescent="0.25">
      <c r="A23" s="12" t="s">
        <v>12</v>
      </c>
      <c r="B23" s="38" t="s">
        <v>29</v>
      </c>
      <c r="C23" s="42">
        <v>1788914.924366324</v>
      </c>
      <c r="D23" s="42">
        <f>+C23*1.18</f>
        <v>2110919.6107522622</v>
      </c>
      <c r="E23" s="13" t="s">
        <v>43</v>
      </c>
      <c r="F23" s="9"/>
      <c r="G23" s="10" t="s">
        <v>51</v>
      </c>
    </row>
    <row r="24" spans="1:7" ht="111.75" customHeight="1" x14ac:dyDescent="0.25">
      <c r="A24" s="12" t="s">
        <v>12</v>
      </c>
      <c r="B24" s="38" t="s">
        <v>30</v>
      </c>
      <c r="C24" s="42">
        <v>2467265.1824686443</v>
      </c>
      <c r="D24" s="42">
        <f>+C24*1.18</f>
        <v>2911372.9153130003</v>
      </c>
      <c r="E24" s="13" t="s">
        <v>44</v>
      </c>
      <c r="F24" s="9"/>
      <c r="G24" s="10" t="s">
        <v>51</v>
      </c>
    </row>
    <row r="25" spans="1:7" ht="111.75" customHeight="1" x14ac:dyDescent="0.25">
      <c r="A25" s="12" t="s">
        <v>12</v>
      </c>
      <c r="B25" s="38" t="s">
        <v>14</v>
      </c>
      <c r="C25" s="42">
        <v>1464396.0625814938</v>
      </c>
      <c r="D25" s="42">
        <f>+C25*1.18</f>
        <v>1727987.3538461626</v>
      </c>
      <c r="E25" s="13" t="s">
        <v>45</v>
      </c>
      <c r="F25" s="9"/>
      <c r="G25" s="10" t="s">
        <v>51</v>
      </c>
    </row>
    <row r="26" spans="1:7" ht="111.75" customHeight="1" x14ac:dyDescent="0.25">
      <c r="A26" s="12" t="s">
        <v>12</v>
      </c>
      <c r="B26" s="38" t="s">
        <v>46</v>
      </c>
      <c r="C26" s="42">
        <v>2803076.440581772</v>
      </c>
      <c r="D26" s="42">
        <f>+C26*1.25</f>
        <v>3503845.5507272151</v>
      </c>
      <c r="E26" s="13" t="s">
        <v>47</v>
      </c>
      <c r="F26" s="9"/>
      <c r="G26" s="10" t="s">
        <v>51</v>
      </c>
    </row>
    <row r="27" spans="1:7" ht="111.75" customHeight="1" x14ac:dyDescent="0.25">
      <c r="A27" s="12" t="s">
        <v>12</v>
      </c>
      <c r="B27" s="38" t="s">
        <v>55</v>
      </c>
      <c r="C27" s="42">
        <v>1681455.4364061188</v>
      </c>
      <c r="D27" s="42">
        <f>+C27*1.18</f>
        <v>1984117.41495922</v>
      </c>
      <c r="E27" s="13" t="s">
        <v>54</v>
      </c>
      <c r="F27" s="9"/>
      <c r="G27" s="10" t="s">
        <v>51</v>
      </c>
    </row>
    <row r="28" spans="1:7" ht="111.75" customHeight="1" x14ac:dyDescent="0.25">
      <c r="A28" s="12" t="s">
        <v>12</v>
      </c>
      <c r="B28" s="14" t="s">
        <v>15</v>
      </c>
      <c r="C28" s="42">
        <v>3282294.3489916222</v>
      </c>
      <c r="D28" s="42">
        <f>+C28*1.2</f>
        <v>3938753.2187899463</v>
      </c>
      <c r="E28" s="13" t="s">
        <v>16</v>
      </c>
      <c r="F28" s="9"/>
      <c r="G28" s="10" t="s">
        <v>51</v>
      </c>
    </row>
    <row r="29" spans="1:7" ht="113.25" customHeight="1" x14ac:dyDescent="0.25">
      <c r="A29" s="12" t="s">
        <v>12</v>
      </c>
      <c r="B29" s="14" t="s">
        <v>17</v>
      </c>
      <c r="C29" s="42">
        <v>1919869.2711607993</v>
      </c>
      <c r="D29" s="42">
        <f>+C29*1.2</f>
        <v>2303843.125392959</v>
      </c>
      <c r="E29" s="13" t="s">
        <v>18</v>
      </c>
      <c r="F29" s="9"/>
      <c r="G29" s="10" t="s">
        <v>51</v>
      </c>
    </row>
    <row r="30" spans="1:7" ht="113.25" customHeight="1" x14ac:dyDescent="0.25">
      <c r="A30" s="15" t="s">
        <v>19</v>
      </c>
      <c r="B30" s="14" t="s">
        <v>41</v>
      </c>
      <c r="C30" s="42">
        <v>1319588.5665183929</v>
      </c>
      <c r="D30" s="42">
        <f>+C30*1.18</f>
        <v>1557114.5084917035</v>
      </c>
      <c r="E30" s="13" t="s">
        <v>42</v>
      </c>
      <c r="F30" s="9"/>
      <c r="G30" s="10" t="s">
        <v>51</v>
      </c>
    </row>
    <row r="31" spans="1:7" ht="113.25" customHeight="1" x14ac:dyDescent="0.25">
      <c r="A31" s="15" t="s">
        <v>19</v>
      </c>
      <c r="B31" s="14" t="s">
        <v>56</v>
      </c>
      <c r="C31" s="42">
        <v>2182812.8712710072</v>
      </c>
      <c r="D31" s="42">
        <f>+C31*1.18</f>
        <v>2575719.1880997885</v>
      </c>
      <c r="E31" s="13" t="s">
        <v>57</v>
      </c>
      <c r="F31" s="9"/>
      <c r="G31" s="10"/>
    </row>
    <row r="32" spans="1:7" ht="113.25" customHeight="1" x14ac:dyDescent="0.25">
      <c r="A32" s="15" t="s">
        <v>19</v>
      </c>
      <c r="B32" s="14" t="s">
        <v>48</v>
      </c>
      <c r="C32" s="42">
        <v>2135001.8164476035</v>
      </c>
      <c r="D32" s="42">
        <f>+C32*1.18</f>
        <v>2519302.1434081718</v>
      </c>
      <c r="E32" s="13" t="s">
        <v>50</v>
      </c>
      <c r="F32" s="9"/>
      <c r="G32" s="10" t="s">
        <v>51</v>
      </c>
    </row>
    <row r="33" spans="1:7" ht="35.25" customHeight="1" thickBot="1" x14ac:dyDescent="0.3">
      <c r="A33" s="48" t="s">
        <v>84</v>
      </c>
      <c r="B33" s="49"/>
      <c r="C33" s="49"/>
      <c r="D33" s="49"/>
      <c r="E33" s="49"/>
      <c r="F33" s="49"/>
      <c r="G33" s="7"/>
    </row>
    <row r="34" spans="1:7" ht="16.5" thickTop="1" x14ac:dyDescent="0.25">
      <c r="A34" s="1"/>
      <c r="B34" s="2"/>
      <c r="C34" s="16"/>
      <c r="D34" s="16"/>
      <c r="E34" s="3"/>
      <c r="F34" s="4"/>
      <c r="G34" s="5"/>
    </row>
  </sheetData>
  <mergeCells count="10">
    <mergeCell ref="C3:C4"/>
    <mergeCell ref="D3:D4"/>
    <mergeCell ref="A33:F33"/>
    <mergeCell ref="A1:F1"/>
    <mergeCell ref="A2:F2"/>
    <mergeCell ref="G3:G5"/>
    <mergeCell ref="F3:F5"/>
    <mergeCell ref="A3:A5"/>
    <mergeCell ref="B3:B5"/>
    <mergeCell ref="E3:E5"/>
  </mergeCells>
  <printOptions horizontalCentered="1"/>
  <pageMargins left="0.23622047244094491" right="0.23622047244094491" top="0.31496062992125984" bottom="0.31496062992125984" header="0.31496062992125984" footer="0.31496062992125984"/>
  <pageSetup scale="55" fitToHeight="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zoomScale="98" zoomScaleNormal="98" workbookViewId="0">
      <selection sqref="A1:XFD1048576"/>
    </sheetView>
  </sheetViews>
  <sheetFormatPr baseColWidth="10" defaultRowHeight="15" x14ac:dyDescent="0.25"/>
  <sheetData>
    <row r="1" spans="2:14" x14ac:dyDescent="0.25">
      <c r="J1" t="s">
        <v>62</v>
      </c>
      <c r="L1" t="s">
        <v>64</v>
      </c>
      <c r="N1" t="s">
        <v>63</v>
      </c>
    </row>
    <row r="2" spans="2:14" x14ac:dyDescent="0.25">
      <c r="B2">
        <f>B34</f>
        <v>1.0118956254796625</v>
      </c>
      <c r="C2">
        <v>2935953</v>
      </c>
      <c r="D2">
        <v>3669941</v>
      </c>
      <c r="F2" s="18">
        <f>C2/D2</f>
        <v>0.8000000544967889</v>
      </c>
      <c r="G2">
        <f>D2*(100%-F2)</f>
        <v>733988</v>
      </c>
      <c r="H2">
        <f>D2-C2</f>
        <v>733988</v>
      </c>
      <c r="J2" s="19">
        <f t="shared" ref="J2:J26" si="0">D2*$B$2</f>
        <v>3713597.243668458</v>
      </c>
      <c r="L2" s="19">
        <f>J2*(100%-F2)</f>
        <v>742719.24635456654</v>
      </c>
      <c r="N2" s="19">
        <f>J2-L2</f>
        <v>2970877.9973138915</v>
      </c>
    </row>
    <row r="3" spans="2:14" x14ac:dyDescent="0.25">
      <c r="C3">
        <v>2388606</v>
      </c>
      <c r="D3">
        <v>2914099</v>
      </c>
      <c r="F3" s="18">
        <f t="shared" ref="F3:F28" si="1">C3/D3</f>
        <v>0.81967222115652216</v>
      </c>
      <c r="G3">
        <f t="shared" ref="G3:G28" si="2">D3*(100%-F3)</f>
        <v>525492.99999999988</v>
      </c>
      <c r="H3">
        <f t="shared" ref="H3:H28" si="3">D3-C3</f>
        <v>525493</v>
      </c>
      <c r="J3" s="19">
        <f t="shared" si="0"/>
        <v>2948764.0303146592</v>
      </c>
      <c r="L3" s="19">
        <f t="shared" ref="L3:L28" si="4">J3*(100%-F3)</f>
        <v>531744.06792018423</v>
      </c>
      <c r="N3" s="19">
        <f t="shared" ref="N3:N28" si="5">J3-L3</f>
        <v>2417019.962394475</v>
      </c>
    </row>
    <row r="4" spans="2:14" x14ac:dyDescent="0.25">
      <c r="C4">
        <v>1663414</v>
      </c>
      <c r="D4">
        <v>1892702</v>
      </c>
      <c r="F4" s="18">
        <f t="shared" si="1"/>
        <v>0.87885678780917442</v>
      </c>
      <c r="G4">
        <f t="shared" si="2"/>
        <v>229287.99999999994</v>
      </c>
      <c r="H4">
        <f t="shared" si="3"/>
        <v>229288</v>
      </c>
      <c r="J4" s="19">
        <f t="shared" si="0"/>
        <v>1915216.8741366081</v>
      </c>
      <c r="L4" s="19">
        <f t="shared" si="4"/>
        <v>232015.52417498079</v>
      </c>
      <c r="N4" s="19">
        <f t="shared" si="5"/>
        <v>1683201.3499616273</v>
      </c>
    </row>
    <row r="5" spans="2:14" x14ac:dyDescent="0.25">
      <c r="C5">
        <v>1654169</v>
      </c>
      <c r="D5">
        <v>1856654</v>
      </c>
      <c r="F5" s="18">
        <f t="shared" si="1"/>
        <v>0.89094090767585132</v>
      </c>
      <c r="G5">
        <f t="shared" si="2"/>
        <v>202484.99999999994</v>
      </c>
      <c r="H5">
        <f t="shared" si="3"/>
        <v>202485</v>
      </c>
      <c r="J5" s="19">
        <f t="shared" si="0"/>
        <v>1878740.0606293173</v>
      </c>
      <c r="L5" s="19">
        <f t="shared" si="4"/>
        <v>204893.68572524941</v>
      </c>
      <c r="N5" s="19">
        <f t="shared" si="5"/>
        <v>1673846.374904068</v>
      </c>
    </row>
    <row r="6" spans="2:14" x14ac:dyDescent="0.25">
      <c r="C6">
        <v>940532</v>
      </c>
      <c r="D6">
        <v>1107230</v>
      </c>
      <c r="F6" s="18">
        <f t="shared" si="1"/>
        <v>0.84944591457962659</v>
      </c>
      <c r="G6">
        <f t="shared" si="2"/>
        <v>166698.00000000006</v>
      </c>
      <c r="H6">
        <f t="shared" si="3"/>
        <v>166698</v>
      </c>
      <c r="J6" s="19">
        <f t="shared" si="0"/>
        <v>1120401.1933998468</v>
      </c>
      <c r="L6" s="19">
        <f t="shared" si="4"/>
        <v>168680.97697620883</v>
      </c>
      <c r="N6" s="19">
        <f t="shared" si="5"/>
        <v>951720.21642363793</v>
      </c>
    </row>
    <row r="7" spans="2:14" x14ac:dyDescent="0.25">
      <c r="C7">
        <v>900470</v>
      </c>
      <c r="D7">
        <v>1020060</v>
      </c>
      <c r="F7" s="18">
        <f t="shared" si="1"/>
        <v>0.88276179832558865</v>
      </c>
      <c r="G7">
        <f t="shared" si="2"/>
        <v>119590.00000000004</v>
      </c>
      <c r="H7">
        <f t="shared" si="3"/>
        <v>119590</v>
      </c>
      <c r="J7" s="19">
        <f t="shared" si="0"/>
        <v>1032194.2517267845</v>
      </c>
      <c r="L7" s="19">
        <f t="shared" si="4"/>
        <v>121012.59785111288</v>
      </c>
      <c r="N7" s="19">
        <f t="shared" si="5"/>
        <v>911181.65387567168</v>
      </c>
    </row>
    <row r="8" spans="2:14" x14ac:dyDescent="0.25">
      <c r="C8">
        <v>2948478</v>
      </c>
      <c r="D8">
        <v>3374341</v>
      </c>
      <c r="F8" s="18">
        <f t="shared" si="1"/>
        <v>0.87379372742707395</v>
      </c>
      <c r="G8">
        <f t="shared" si="2"/>
        <v>425862.99999999983</v>
      </c>
      <c r="H8">
        <f t="shared" si="3"/>
        <v>425863</v>
      </c>
      <c r="J8" s="19">
        <f t="shared" si="0"/>
        <v>3414480.8967766697</v>
      </c>
      <c r="L8" s="19">
        <f t="shared" si="4"/>
        <v>430928.90675364534</v>
      </c>
      <c r="N8" s="19">
        <f t="shared" si="5"/>
        <v>2983551.9900230244</v>
      </c>
    </row>
    <row r="9" spans="2:14" x14ac:dyDescent="0.25">
      <c r="C9">
        <v>1954613</v>
      </c>
      <c r="D9">
        <v>2136235</v>
      </c>
      <c r="F9" s="18">
        <f t="shared" si="1"/>
        <v>0.91498032753887093</v>
      </c>
      <c r="G9">
        <f t="shared" si="2"/>
        <v>181622.00000000006</v>
      </c>
      <c r="H9">
        <f t="shared" si="3"/>
        <v>181622</v>
      </c>
      <c r="J9" s="19">
        <f t="shared" si="0"/>
        <v>2161646.851496547</v>
      </c>
      <c r="L9" s="19">
        <f t="shared" si="4"/>
        <v>183782.50729086733</v>
      </c>
      <c r="N9" s="19">
        <f t="shared" si="5"/>
        <v>1977864.3442056796</v>
      </c>
    </row>
    <row r="10" spans="2:14" x14ac:dyDescent="0.25">
      <c r="C10">
        <v>1633912</v>
      </c>
      <c r="D10">
        <v>1857359</v>
      </c>
      <c r="F10" s="18">
        <f t="shared" si="1"/>
        <v>0.87969638610521717</v>
      </c>
      <c r="G10">
        <f t="shared" si="2"/>
        <v>223446.99999999994</v>
      </c>
      <c r="H10">
        <f t="shared" si="3"/>
        <v>223447</v>
      </c>
      <c r="J10" s="19">
        <f t="shared" si="0"/>
        <v>1879453.4470452804</v>
      </c>
      <c r="L10" s="19">
        <f t="shared" si="4"/>
        <v>226105.04182655408</v>
      </c>
      <c r="N10" s="19">
        <f t="shared" si="5"/>
        <v>1653348.4052187263</v>
      </c>
    </row>
    <row r="11" spans="2:14" x14ac:dyDescent="0.25">
      <c r="C11">
        <v>1542819</v>
      </c>
      <c r="D11">
        <v>1776960</v>
      </c>
      <c r="F11" s="18">
        <f t="shared" si="1"/>
        <v>0.86823507563479196</v>
      </c>
      <c r="G11">
        <f t="shared" si="2"/>
        <v>234141.00000000006</v>
      </c>
      <c r="H11">
        <f t="shared" si="3"/>
        <v>234141</v>
      </c>
      <c r="J11" s="19">
        <f t="shared" si="0"/>
        <v>1798098.050652341</v>
      </c>
      <c r="L11" s="19">
        <f t="shared" si="4"/>
        <v>236926.25364543372</v>
      </c>
      <c r="N11" s="19">
        <f t="shared" si="5"/>
        <v>1561171.7970069072</v>
      </c>
    </row>
    <row r="12" spans="2:14" x14ac:dyDescent="0.25">
      <c r="C12">
        <v>1450803</v>
      </c>
      <c r="D12">
        <v>1652248</v>
      </c>
      <c r="F12" s="18">
        <f t="shared" si="1"/>
        <v>0.87807823038672161</v>
      </c>
      <c r="G12">
        <f t="shared" si="2"/>
        <v>201445</v>
      </c>
      <c r="H12">
        <f t="shared" si="3"/>
        <v>201445</v>
      </c>
      <c r="J12" s="19">
        <f t="shared" si="0"/>
        <v>1671902.5234075214</v>
      </c>
      <c r="L12" s="19">
        <f t="shared" si="4"/>
        <v>203841.31427475059</v>
      </c>
      <c r="N12" s="19">
        <f t="shared" si="5"/>
        <v>1468061.2091327708</v>
      </c>
    </row>
    <row r="13" spans="2:14" x14ac:dyDescent="0.25">
      <c r="C13">
        <v>961263</v>
      </c>
      <c r="D13">
        <v>1038446</v>
      </c>
      <c r="F13" s="18">
        <f t="shared" si="1"/>
        <v>0.92567451750018781</v>
      </c>
      <c r="G13">
        <f t="shared" si="2"/>
        <v>77182.999999999971</v>
      </c>
      <c r="H13">
        <f t="shared" si="3"/>
        <v>77183</v>
      </c>
      <c r="J13" s="19">
        <f t="shared" si="0"/>
        <v>1050798.9646968537</v>
      </c>
      <c r="L13" s="19">
        <f t="shared" si="4"/>
        <v>78101.140061396756</v>
      </c>
      <c r="N13" s="19">
        <f t="shared" si="5"/>
        <v>972697.8246354569</v>
      </c>
    </row>
    <row r="14" spans="2:14" x14ac:dyDescent="0.25">
      <c r="C14">
        <v>1103796</v>
      </c>
      <c r="D14">
        <v>1226172</v>
      </c>
      <c r="F14" s="18">
        <f t="shared" si="1"/>
        <v>0.90019670976013155</v>
      </c>
      <c r="G14">
        <f t="shared" si="2"/>
        <v>122375.99999999997</v>
      </c>
      <c r="H14">
        <f t="shared" si="3"/>
        <v>122376</v>
      </c>
      <c r="J14" s="19">
        <f t="shared" si="0"/>
        <v>1240758.0828856488</v>
      </c>
      <c r="L14" s="19">
        <f t="shared" si="4"/>
        <v>123831.73906369916</v>
      </c>
      <c r="N14" s="19">
        <f t="shared" si="5"/>
        <v>1116926.3438219496</v>
      </c>
    </row>
    <row r="15" spans="2:14" x14ac:dyDescent="0.25">
      <c r="C15">
        <v>1103796</v>
      </c>
      <c r="D15">
        <v>1226172</v>
      </c>
      <c r="F15" s="18">
        <f t="shared" si="1"/>
        <v>0.90019670976013155</v>
      </c>
      <c r="G15">
        <f t="shared" si="2"/>
        <v>122375.99999999997</v>
      </c>
      <c r="H15">
        <f t="shared" si="3"/>
        <v>122376</v>
      </c>
      <c r="J15" s="19">
        <f t="shared" si="0"/>
        <v>1240758.0828856488</v>
      </c>
      <c r="L15" s="19">
        <f t="shared" si="4"/>
        <v>123831.73906369916</v>
      </c>
      <c r="N15" s="19">
        <f t="shared" si="5"/>
        <v>1116926.3438219496</v>
      </c>
    </row>
    <row r="16" spans="2:14" x14ac:dyDescent="0.25">
      <c r="C16">
        <v>946112</v>
      </c>
      <c r="D16">
        <v>1028972</v>
      </c>
      <c r="F16" s="18">
        <f t="shared" si="1"/>
        <v>0.9194730274487547</v>
      </c>
      <c r="G16">
        <f t="shared" si="2"/>
        <v>82859.999999999985</v>
      </c>
      <c r="H16">
        <f t="shared" si="3"/>
        <v>82860</v>
      </c>
      <c r="J16" s="19">
        <f t="shared" si="0"/>
        <v>1041212.2655410593</v>
      </c>
      <c r="L16" s="19">
        <f t="shared" si="4"/>
        <v>83845.67152724482</v>
      </c>
      <c r="N16" s="19">
        <f t="shared" si="5"/>
        <v>957366.59401381447</v>
      </c>
    </row>
    <row r="17" spans="1:14" x14ac:dyDescent="0.25">
      <c r="C17">
        <v>1799745</v>
      </c>
      <c r="D17">
        <v>2354671</v>
      </c>
      <c r="F17" s="18">
        <f t="shared" si="1"/>
        <v>0.76432970890625485</v>
      </c>
      <c r="G17">
        <f t="shared" si="2"/>
        <v>554926</v>
      </c>
      <c r="H17">
        <f t="shared" si="3"/>
        <v>554926</v>
      </c>
      <c r="J17" s="19">
        <f t="shared" si="0"/>
        <v>2382681.2843438224</v>
      </c>
      <c r="L17" s="19">
        <f t="shared" si="4"/>
        <v>561527.19186492718</v>
      </c>
      <c r="N17" s="19">
        <f t="shared" si="5"/>
        <v>1821154.0924788951</v>
      </c>
    </row>
    <row r="18" spans="1:14" x14ac:dyDescent="0.25">
      <c r="C18">
        <v>2318403</v>
      </c>
      <c r="D18">
        <v>2611577</v>
      </c>
      <c r="F18" s="18">
        <f t="shared" si="1"/>
        <v>0.88774062568325574</v>
      </c>
      <c r="G18">
        <f t="shared" si="2"/>
        <v>293174.00000000006</v>
      </c>
      <c r="H18">
        <f t="shared" si="3"/>
        <v>293174</v>
      </c>
      <c r="J18" s="19">
        <f t="shared" si="0"/>
        <v>2642643.3419033005</v>
      </c>
      <c r="L18" s="19">
        <f t="shared" si="4"/>
        <v>296661.48810437461</v>
      </c>
      <c r="N18" s="19">
        <f t="shared" si="5"/>
        <v>2345981.8537989259</v>
      </c>
    </row>
    <row r="19" spans="1:14" x14ac:dyDescent="0.25">
      <c r="C19">
        <v>2318403</v>
      </c>
      <c r="D19">
        <v>2611577</v>
      </c>
      <c r="F19" s="18">
        <f t="shared" si="1"/>
        <v>0.88774062568325574</v>
      </c>
      <c r="G19">
        <f t="shared" si="2"/>
        <v>293174.00000000006</v>
      </c>
      <c r="H19">
        <f t="shared" si="3"/>
        <v>293174</v>
      </c>
      <c r="J19" s="19">
        <f t="shared" si="0"/>
        <v>2642643.3419033005</v>
      </c>
      <c r="L19" s="19">
        <f t="shared" si="4"/>
        <v>296661.48810437461</v>
      </c>
      <c r="N19" s="19">
        <f t="shared" si="5"/>
        <v>2345981.8537989259</v>
      </c>
    </row>
    <row r="20" spans="1:14" x14ac:dyDescent="0.25">
      <c r="C20">
        <v>2543354</v>
      </c>
      <c r="D20">
        <v>2839526</v>
      </c>
      <c r="F20" s="18">
        <f t="shared" si="1"/>
        <v>0.89569667613538317</v>
      </c>
      <c r="G20">
        <f t="shared" si="2"/>
        <v>296171.99999999994</v>
      </c>
      <c r="H20">
        <f t="shared" si="3"/>
        <v>296172</v>
      </c>
      <c r="J20" s="19">
        <f t="shared" si="0"/>
        <v>2873303.9378357641</v>
      </c>
      <c r="L20" s="19">
        <f t="shared" si="4"/>
        <v>299695.15118956257</v>
      </c>
      <c r="N20" s="19">
        <f t="shared" si="5"/>
        <v>2573608.7866462017</v>
      </c>
    </row>
    <row r="21" spans="1:14" x14ac:dyDescent="0.25">
      <c r="C21">
        <v>1410305</v>
      </c>
      <c r="D21">
        <v>1609750</v>
      </c>
      <c r="F21" s="18">
        <f t="shared" si="1"/>
        <v>0.87610187917378479</v>
      </c>
      <c r="G21">
        <f t="shared" si="2"/>
        <v>199444.99999999994</v>
      </c>
      <c r="H21">
        <f t="shared" si="3"/>
        <v>199445</v>
      </c>
      <c r="J21" s="19">
        <f t="shared" si="0"/>
        <v>1628898.9831158868</v>
      </c>
      <c r="L21" s="19">
        <f t="shared" si="4"/>
        <v>201817.52302379123</v>
      </c>
      <c r="N21" s="19">
        <f t="shared" si="5"/>
        <v>1427081.4600920957</v>
      </c>
    </row>
    <row r="22" spans="1:14" x14ac:dyDescent="0.25">
      <c r="C22">
        <v>3175372</v>
      </c>
      <c r="D22">
        <v>3719451</v>
      </c>
      <c r="F22" s="18">
        <f t="shared" si="1"/>
        <v>0.85372061629525431</v>
      </c>
      <c r="G22">
        <f t="shared" si="2"/>
        <v>544079.00000000012</v>
      </c>
      <c r="H22">
        <f t="shared" si="3"/>
        <v>544079</v>
      </c>
      <c r="J22" s="19">
        <f t="shared" si="0"/>
        <v>3763696.1960859559</v>
      </c>
      <c r="L22" s="19">
        <f t="shared" si="4"/>
        <v>550551.16001534928</v>
      </c>
      <c r="N22" s="19">
        <f t="shared" si="5"/>
        <v>3213145.0360706067</v>
      </c>
    </row>
    <row r="23" spans="1:14" x14ac:dyDescent="0.25">
      <c r="A23" s="25">
        <v>104.24</v>
      </c>
      <c r="C23">
        <v>1464526</v>
      </c>
      <c r="D23">
        <v>1787424</v>
      </c>
      <c r="F23" s="18">
        <f t="shared" si="1"/>
        <v>0.81935008145800881</v>
      </c>
      <c r="G23">
        <f t="shared" si="2"/>
        <v>322898.00000000006</v>
      </c>
      <c r="H23">
        <f t="shared" si="3"/>
        <v>322898</v>
      </c>
      <c r="J23" s="19">
        <f t="shared" si="0"/>
        <v>1808686.5264773602</v>
      </c>
      <c r="L23" s="19">
        <f t="shared" si="4"/>
        <v>326739.07367613213</v>
      </c>
      <c r="N23" s="19">
        <f t="shared" si="5"/>
        <v>1481947.452801228</v>
      </c>
    </row>
    <row r="24" spans="1:14" x14ac:dyDescent="0.25">
      <c r="A24" s="26">
        <v>104.94</v>
      </c>
      <c r="C24">
        <v>3834379</v>
      </c>
      <c r="D24">
        <v>4053925</v>
      </c>
      <c r="F24" s="18">
        <f t="shared" si="1"/>
        <v>0.94584359602113999</v>
      </c>
      <c r="G24">
        <f t="shared" si="2"/>
        <v>219546.00000000009</v>
      </c>
      <c r="H24">
        <f t="shared" si="3"/>
        <v>219546</v>
      </c>
      <c r="J24" s="19">
        <f t="shared" si="0"/>
        <v>4102148.9735226408</v>
      </c>
      <c r="L24" s="19">
        <f t="shared" si="4"/>
        <v>222157.63699155807</v>
      </c>
      <c r="N24" s="19">
        <f t="shared" si="5"/>
        <v>3879991.3365310826</v>
      </c>
    </row>
    <row r="25" spans="1:14" x14ac:dyDescent="0.25">
      <c r="A25" s="27">
        <v>105.53</v>
      </c>
      <c r="C25">
        <v>1954613</v>
      </c>
      <c r="D25">
        <v>2136235</v>
      </c>
      <c r="F25" s="18">
        <f t="shared" si="1"/>
        <v>0.91498032753887093</v>
      </c>
      <c r="G25">
        <f t="shared" si="2"/>
        <v>181622.00000000006</v>
      </c>
      <c r="H25">
        <f t="shared" si="3"/>
        <v>181622</v>
      </c>
      <c r="J25" s="19">
        <f t="shared" si="0"/>
        <v>2161646.851496547</v>
      </c>
      <c r="L25" s="19">
        <f t="shared" si="4"/>
        <v>183782.50729086733</v>
      </c>
      <c r="N25" s="19">
        <f t="shared" si="5"/>
        <v>1977864.3442056796</v>
      </c>
    </row>
    <row r="26" spans="1:14" x14ac:dyDescent="0.25">
      <c r="A26" s="26">
        <v>105.7</v>
      </c>
      <c r="C26">
        <v>1080841.1950000001</v>
      </c>
      <c r="D26">
        <v>1133787</v>
      </c>
      <c r="F26" s="18">
        <f t="shared" si="1"/>
        <v>0.953301806247558</v>
      </c>
      <c r="G26">
        <f t="shared" si="2"/>
        <v>52945.804999999957</v>
      </c>
      <c r="H26">
        <f t="shared" si="3"/>
        <v>52945.804999999935</v>
      </c>
      <c r="J26" s="19">
        <f t="shared" si="0"/>
        <v>1147274.1055257102</v>
      </c>
      <c r="L26" s="19">
        <f t="shared" si="4"/>
        <v>53575.628466999195</v>
      </c>
      <c r="N26" s="19">
        <f t="shared" si="5"/>
        <v>1093698.477058711</v>
      </c>
    </row>
    <row r="27" spans="1:14" x14ac:dyDescent="0.25">
      <c r="A27" s="27">
        <v>105.36</v>
      </c>
      <c r="F27" s="18"/>
      <c r="G27">
        <f t="shared" si="2"/>
        <v>0</v>
      </c>
      <c r="H27">
        <f t="shared" si="3"/>
        <v>0</v>
      </c>
      <c r="J27" s="19"/>
      <c r="L27" s="19">
        <f t="shared" si="4"/>
        <v>0</v>
      </c>
      <c r="N27" s="19"/>
    </row>
    <row r="28" spans="1:14" x14ac:dyDescent="0.25">
      <c r="A28" s="26">
        <v>104.97</v>
      </c>
      <c r="C28">
        <v>1358239</v>
      </c>
      <c r="D28">
        <v>1521227</v>
      </c>
      <c r="F28" s="18">
        <f t="shared" si="1"/>
        <v>0.8928575419710536</v>
      </c>
      <c r="G28">
        <f t="shared" si="2"/>
        <v>162988.00000000003</v>
      </c>
      <c r="H28">
        <f t="shared" si="3"/>
        <v>162988</v>
      </c>
      <c r="J28" s="19">
        <f>D28*$B$2</f>
        <v>1539322.9466615506</v>
      </c>
      <c r="L28" s="19">
        <f t="shared" si="4"/>
        <v>164926.84420567928</v>
      </c>
      <c r="N28" s="19">
        <f t="shared" si="5"/>
        <v>1374396.1024558712</v>
      </c>
    </row>
    <row r="29" spans="1:14" x14ac:dyDescent="0.25">
      <c r="A29" s="27">
        <v>104.97</v>
      </c>
    </row>
    <row r="30" spans="1:14" x14ac:dyDescent="0.25">
      <c r="A30" s="26">
        <v>104.96</v>
      </c>
    </row>
    <row r="31" spans="1:14" x14ac:dyDescent="0.25">
      <c r="A31" s="27">
        <v>105.29</v>
      </c>
    </row>
    <row r="32" spans="1:14" x14ac:dyDescent="0.25">
      <c r="A32" s="26">
        <v>105.23</v>
      </c>
    </row>
    <row r="33" spans="1:2" x14ac:dyDescent="0.25">
      <c r="A33" s="27">
        <v>105.08</v>
      </c>
    </row>
    <row r="34" spans="1:2" x14ac:dyDescent="0.25">
      <c r="A34" s="28">
        <v>105.48</v>
      </c>
      <c r="B34">
        <f>A34/A23</f>
        <v>1.0118956254796625</v>
      </c>
    </row>
    <row r="36" spans="1:2" x14ac:dyDescent="0.25">
      <c r="A36" s="29" t="s">
        <v>65</v>
      </c>
      <c r="B36" s="32">
        <v>104.24</v>
      </c>
    </row>
    <row r="37" spans="1:2" x14ac:dyDescent="0.25">
      <c r="A37" s="30" t="s">
        <v>66</v>
      </c>
      <c r="B37" s="33">
        <v>104.94</v>
      </c>
    </row>
    <row r="38" spans="1:2" x14ac:dyDescent="0.25">
      <c r="A38" s="29" t="s">
        <v>67</v>
      </c>
      <c r="B38" s="34">
        <v>105.53</v>
      </c>
    </row>
    <row r="39" spans="1:2" x14ac:dyDescent="0.25">
      <c r="A39" s="30" t="s">
        <v>68</v>
      </c>
      <c r="B39" s="33">
        <v>105.7</v>
      </c>
    </row>
    <row r="40" spans="1:2" x14ac:dyDescent="0.25">
      <c r="A40" s="29" t="s">
        <v>69</v>
      </c>
      <c r="B40" s="34">
        <v>105.36</v>
      </c>
    </row>
    <row r="41" spans="1:2" x14ac:dyDescent="0.25">
      <c r="A41" s="30" t="s">
        <v>70</v>
      </c>
      <c r="B41" s="33">
        <v>104.97</v>
      </c>
    </row>
    <row r="42" spans="1:2" x14ac:dyDescent="0.25">
      <c r="A42" s="29" t="s">
        <v>71</v>
      </c>
      <c r="B42" s="34">
        <v>104.97</v>
      </c>
    </row>
    <row r="43" spans="1:2" x14ac:dyDescent="0.25">
      <c r="A43" s="30" t="s">
        <v>72</v>
      </c>
      <c r="B43" s="33">
        <v>104.96</v>
      </c>
    </row>
    <row r="44" spans="1:2" x14ac:dyDescent="0.25">
      <c r="A44" s="29" t="s">
        <v>73</v>
      </c>
      <c r="B44" s="34">
        <v>105.29</v>
      </c>
    </row>
    <row r="45" spans="1:2" x14ac:dyDescent="0.25">
      <c r="A45" s="30" t="s">
        <v>74</v>
      </c>
      <c r="B45" s="33">
        <v>105.23</v>
      </c>
    </row>
    <row r="46" spans="1:2" x14ac:dyDescent="0.25">
      <c r="A46" s="29" t="s">
        <v>75</v>
      </c>
      <c r="B46" s="34">
        <v>105.08</v>
      </c>
    </row>
    <row r="47" spans="1:2" x14ac:dyDescent="0.25">
      <c r="A47" s="31" t="s">
        <v>76</v>
      </c>
      <c r="B47" s="35">
        <v>105.48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election activeCell="J1" sqref="J1:N28"/>
    </sheetView>
  </sheetViews>
  <sheetFormatPr baseColWidth="10" defaultRowHeight="15" x14ac:dyDescent="0.25"/>
  <sheetData>
    <row r="1" spans="2:14" x14ac:dyDescent="0.25">
      <c r="J1" t="s">
        <v>62</v>
      </c>
      <c r="L1" t="s">
        <v>64</v>
      </c>
      <c r="N1" t="s">
        <v>63</v>
      </c>
    </row>
    <row r="2" spans="2:14" x14ac:dyDescent="0.25">
      <c r="B2">
        <f>B34</f>
        <v>1.0080583269378358</v>
      </c>
      <c r="C2">
        <v>2935953</v>
      </c>
      <c r="D2">
        <v>3669941</v>
      </c>
      <c r="F2" s="18">
        <f>C2/D2</f>
        <v>0.8000000544967889</v>
      </c>
      <c r="G2">
        <f>D2*(100%-F2)</f>
        <v>733988</v>
      </c>
      <c r="H2">
        <f>D2-C2</f>
        <v>733988</v>
      </c>
      <c r="J2" s="19">
        <f t="shared" ref="J2:J26" si="0">D2*$B$2</f>
        <v>3699514.5844205683</v>
      </c>
      <c r="L2" s="19">
        <f>J2*(100%-F2)</f>
        <v>739902.71527244826</v>
      </c>
      <c r="N2" s="19">
        <f>J2-L2</f>
        <v>2959611.8691481203</v>
      </c>
    </row>
    <row r="3" spans="2:14" x14ac:dyDescent="0.25">
      <c r="C3">
        <v>2388606</v>
      </c>
      <c r="D3">
        <v>2914099</v>
      </c>
      <c r="F3" s="18">
        <f t="shared" ref="F3:F28" si="1">C3/D3</f>
        <v>0.81967222115652216</v>
      </c>
      <c r="G3">
        <f t="shared" ref="G3:G28" si="2">D3*(100%-F3)</f>
        <v>525492.99999999988</v>
      </c>
      <c r="H3">
        <f t="shared" ref="H3:H28" si="3">D3-C3</f>
        <v>525493</v>
      </c>
      <c r="J3" s="19">
        <f t="shared" si="0"/>
        <v>2937581.7624712205</v>
      </c>
      <c r="L3" s="19">
        <f t="shared" ref="L3:L28" si="4">J3*(100%-F3)</f>
        <v>529727.59439754405</v>
      </c>
      <c r="N3" s="19">
        <f t="shared" ref="N3:N28" si="5">J3-L3</f>
        <v>2407854.1680736765</v>
      </c>
    </row>
    <row r="4" spans="2:14" x14ac:dyDescent="0.25">
      <c r="C4">
        <v>1663414</v>
      </c>
      <c r="D4">
        <v>1892702</v>
      </c>
      <c r="F4" s="18">
        <f t="shared" si="1"/>
        <v>0.87885678780917442</v>
      </c>
      <c r="G4">
        <f t="shared" si="2"/>
        <v>229287.99999999994</v>
      </c>
      <c r="H4">
        <f t="shared" si="3"/>
        <v>229288</v>
      </c>
      <c r="J4" s="19">
        <f t="shared" si="0"/>
        <v>1907954.0115118958</v>
      </c>
      <c r="L4" s="19">
        <f t="shared" si="4"/>
        <v>231135.67766692245</v>
      </c>
      <c r="N4" s="19">
        <f t="shared" si="5"/>
        <v>1676818.3338449732</v>
      </c>
    </row>
    <row r="5" spans="2:14" x14ac:dyDescent="0.25">
      <c r="C5">
        <v>1654169</v>
      </c>
      <c r="D5">
        <v>1856654</v>
      </c>
      <c r="F5" s="18">
        <f t="shared" si="1"/>
        <v>0.89094090767585132</v>
      </c>
      <c r="G5">
        <f t="shared" si="2"/>
        <v>202484.99999999994</v>
      </c>
      <c r="H5">
        <f t="shared" si="3"/>
        <v>202485</v>
      </c>
      <c r="J5" s="19">
        <f t="shared" si="0"/>
        <v>1871615.5249424407</v>
      </c>
      <c r="L5" s="19">
        <f t="shared" si="4"/>
        <v>204116.69033000764</v>
      </c>
      <c r="N5" s="19">
        <f t="shared" si="5"/>
        <v>1667498.8346124331</v>
      </c>
    </row>
    <row r="6" spans="2:14" x14ac:dyDescent="0.25">
      <c r="C6">
        <v>940532</v>
      </c>
      <c r="D6">
        <v>1107230</v>
      </c>
      <c r="F6" s="18">
        <f t="shared" si="1"/>
        <v>0.84944591457962659</v>
      </c>
      <c r="G6">
        <f t="shared" si="2"/>
        <v>166698.00000000006</v>
      </c>
      <c r="H6">
        <f t="shared" si="3"/>
        <v>166698</v>
      </c>
      <c r="J6" s="19">
        <f t="shared" si="0"/>
        <v>1116152.4213353801</v>
      </c>
      <c r="L6" s="19">
        <f t="shared" si="4"/>
        <v>168041.30698388341</v>
      </c>
      <c r="N6" s="19">
        <f t="shared" si="5"/>
        <v>948111.11435149668</v>
      </c>
    </row>
    <row r="7" spans="2:14" x14ac:dyDescent="0.25">
      <c r="C7">
        <v>900470</v>
      </c>
      <c r="D7">
        <v>1020060</v>
      </c>
      <c r="F7" s="18">
        <f t="shared" si="1"/>
        <v>0.88276179832558865</v>
      </c>
      <c r="G7">
        <f t="shared" si="2"/>
        <v>119590.00000000004</v>
      </c>
      <c r="H7">
        <f t="shared" si="3"/>
        <v>119590</v>
      </c>
      <c r="J7" s="19">
        <f t="shared" si="0"/>
        <v>1028279.9769762089</v>
      </c>
      <c r="L7" s="19">
        <f t="shared" si="4"/>
        <v>120553.69531849583</v>
      </c>
      <c r="N7" s="19">
        <f t="shared" si="5"/>
        <v>907726.281657713</v>
      </c>
    </row>
    <row r="8" spans="2:14" x14ac:dyDescent="0.25">
      <c r="C8">
        <v>2948478</v>
      </c>
      <c r="D8">
        <v>3374341</v>
      </c>
      <c r="F8" s="18">
        <f t="shared" si="1"/>
        <v>0.87379372742707395</v>
      </c>
      <c r="G8">
        <f t="shared" si="2"/>
        <v>425862.99999999983</v>
      </c>
      <c r="H8">
        <f t="shared" si="3"/>
        <v>425863</v>
      </c>
      <c r="J8" s="19">
        <f t="shared" si="0"/>
        <v>3401532.5429777438</v>
      </c>
      <c r="L8" s="19">
        <f t="shared" si="4"/>
        <v>429294.74328472745</v>
      </c>
      <c r="N8" s="19">
        <f t="shared" si="5"/>
        <v>2972237.7996930163</v>
      </c>
    </row>
    <row r="9" spans="2:14" x14ac:dyDescent="0.25">
      <c r="C9">
        <v>1954613</v>
      </c>
      <c r="D9">
        <v>2136235</v>
      </c>
      <c r="F9" s="18">
        <f t="shared" si="1"/>
        <v>0.91498032753887093</v>
      </c>
      <c r="G9">
        <f t="shared" si="2"/>
        <v>181622.00000000006</v>
      </c>
      <c r="H9">
        <f t="shared" si="3"/>
        <v>181622</v>
      </c>
      <c r="J9" s="19">
        <f t="shared" si="0"/>
        <v>2153449.4800460478</v>
      </c>
      <c r="L9" s="19">
        <f t="shared" si="4"/>
        <v>183085.56945510369</v>
      </c>
      <c r="N9" s="19">
        <f t="shared" si="5"/>
        <v>1970363.9105909441</v>
      </c>
    </row>
    <row r="10" spans="2:14" x14ac:dyDescent="0.25">
      <c r="C10">
        <v>1633912</v>
      </c>
      <c r="D10">
        <v>1857359</v>
      </c>
      <c r="F10" s="18">
        <f t="shared" si="1"/>
        <v>0.87969638610521717</v>
      </c>
      <c r="G10">
        <f t="shared" si="2"/>
        <v>223446.99999999994</v>
      </c>
      <c r="H10">
        <f t="shared" si="3"/>
        <v>223447</v>
      </c>
      <c r="J10" s="19">
        <f t="shared" si="0"/>
        <v>1872326.2060629318</v>
      </c>
      <c r="L10" s="19">
        <f t="shared" si="4"/>
        <v>225247.60897927856</v>
      </c>
      <c r="N10" s="19">
        <f t="shared" si="5"/>
        <v>1647078.5970836533</v>
      </c>
    </row>
    <row r="11" spans="2:14" x14ac:dyDescent="0.25">
      <c r="C11">
        <v>1542819</v>
      </c>
      <c r="D11">
        <v>1776960</v>
      </c>
      <c r="F11" s="18">
        <f t="shared" si="1"/>
        <v>0.86823507563479196</v>
      </c>
      <c r="G11">
        <f t="shared" si="2"/>
        <v>234141.00000000006</v>
      </c>
      <c r="H11">
        <f t="shared" si="3"/>
        <v>234141</v>
      </c>
      <c r="J11" s="19">
        <f t="shared" si="0"/>
        <v>1791279.3246354568</v>
      </c>
      <c r="L11" s="19">
        <f t="shared" si="4"/>
        <v>236027.78472755189</v>
      </c>
      <c r="N11" s="19">
        <f t="shared" si="5"/>
        <v>1555251.5399079048</v>
      </c>
    </row>
    <row r="12" spans="2:14" x14ac:dyDescent="0.25">
      <c r="C12">
        <v>1450803</v>
      </c>
      <c r="D12">
        <v>1652248</v>
      </c>
      <c r="F12" s="18">
        <f t="shared" si="1"/>
        <v>0.87807823038672161</v>
      </c>
      <c r="G12">
        <f t="shared" si="2"/>
        <v>201445</v>
      </c>
      <c r="H12">
        <f t="shared" si="3"/>
        <v>201445</v>
      </c>
      <c r="J12" s="19">
        <f t="shared" si="0"/>
        <v>1665562.3545663853</v>
      </c>
      <c r="L12" s="19">
        <f t="shared" si="4"/>
        <v>203068.3096699923</v>
      </c>
      <c r="N12" s="19">
        <f t="shared" si="5"/>
        <v>1462494.0448963931</v>
      </c>
    </row>
    <row r="13" spans="2:14" x14ac:dyDescent="0.25">
      <c r="C13">
        <v>961263</v>
      </c>
      <c r="D13">
        <v>1038446</v>
      </c>
      <c r="F13" s="18">
        <f t="shared" si="1"/>
        <v>0.92567451750018781</v>
      </c>
      <c r="G13">
        <f t="shared" si="2"/>
        <v>77182.999999999971</v>
      </c>
      <c r="H13">
        <f t="shared" si="3"/>
        <v>77183</v>
      </c>
      <c r="J13" s="19">
        <f t="shared" si="0"/>
        <v>1046814.1373752878</v>
      </c>
      <c r="L13" s="19">
        <f t="shared" si="4"/>
        <v>77804.96584804295</v>
      </c>
      <c r="N13" s="19">
        <f t="shared" si="5"/>
        <v>969009.17152724485</v>
      </c>
    </row>
    <row r="14" spans="2:14" x14ac:dyDescent="0.25">
      <c r="C14">
        <v>1103796</v>
      </c>
      <c r="D14">
        <v>1226172</v>
      </c>
      <c r="F14" s="18">
        <f t="shared" si="1"/>
        <v>0.90019670976013155</v>
      </c>
      <c r="G14">
        <f t="shared" si="2"/>
        <v>122375.99999999997</v>
      </c>
      <c r="H14">
        <f t="shared" si="3"/>
        <v>122376</v>
      </c>
      <c r="J14" s="19">
        <f t="shared" si="0"/>
        <v>1236052.8948580201</v>
      </c>
      <c r="L14" s="19">
        <f t="shared" si="4"/>
        <v>123362.14581734459</v>
      </c>
      <c r="N14" s="19">
        <f t="shared" si="5"/>
        <v>1112690.7490406756</v>
      </c>
    </row>
    <row r="15" spans="2:14" x14ac:dyDescent="0.25">
      <c r="C15">
        <v>1103796</v>
      </c>
      <c r="D15">
        <v>1226172</v>
      </c>
      <c r="F15" s="18">
        <f t="shared" si="1"/>
        <v>0.90019670976013155</v>
      </c>
      <c r="G15">
        <f t="shared" si="2"/>
        <v>122375.99999999997</v>
      </c>
      <c r="H15">
        <f t="shared" si="3"/>
        <v>122376</v>
      </c>
      <c r="J15" s="19">
        <f t="shared" si="0"/>
        <v>1236052.8948580201</v>
      </c>
      <c r="L15" s="19">
        <f t="shared" si="4"/>
        <v>123362.14581734459</v>
      </c>
      <c r="N15" s="19">
        <f t="shared" si="5"/>
        <v>1112690.7490406756</v>
      </c>
    </row>
    <row r="16" spans="2:14" x14ac:dyDescent="0.25">
      <c r="C16">
        <v>946112</v>
      </c>
      <c r="D16">
        <v>1028972</v>
      </c>
      <c r="F16" s="18">
        <f t="shared" si="1"/>
        <v>0.9194730274487547</v>
      </c>
      <c r="G16">
        <f t="shared" si="2"/>
        <v>82859.999999999985</v>
      </c>
      <c r="H16">
        <f t="shared" si="3"/>
        <v>82860</v>
      </c>
      <c r="J16" s="19">
        <f t="shared" si="0"/>
        <v>1037263.7927858788</v>
      </c>
      <c r="L16" s="19">
        <f t="shared" si="4"/>
        <v>83527.712970069057</v>
      </c>
      <c r="N16" s="19">
        <f t="shared" si="5"/>
        <v>953736.07981580973</v>
      </c>
    </row>
    <row r="17" spans="1:14" x14ac:dyDescent="0.25">
      <c r="C17">
        <v>1799745</v>
      </c>
      <c r="D17">
        <v>2354671</v>
      </c>
      <c r="F17" s="18">
        <f t="shared" si="1"/>
        <v>0.76432970890625485</v>
      </c>
      <c r="G17">
        <f t="shared" si="2"/>
        <v>554926</v>
      </c>
      <c r="H17">
        <f t="shared" si="3"/>
        <v>554926</v>
      </c>
      <c r="J17" s="19">
        <f t="shared" si="0"/>
        <v>2373645.708749041</v>
      </c>
      <c r="L17" s="19">
        <f t="shared" si="4"/>
        <v>559397.77513430547</v>
      </c>
      <c r="N17" s="19">
        <f t="shared" si="5"/>
        <v>1814247.9336147355</v>
      </c>
    </row>
    <row r="18" spans="1:14" x14ac:dyDescent="0.25">
      <c r="C18">
        <v>2318403</v>
      </c>
      <c r="D18">
        <v>2611577</v>
      </c>
      <c r="F18" s="18">
        <f t="shared" si="1"/>
        <v>0.88774062568325574</v>
      </c>
      <c r="G18">
        <f t="shared" si="2"/>
        <v>293174.00000000006</v>
      </c>
      <c r="H18">
        <f t="shared" si="3"/>
        <v>293174</v>
      </c>
      <c r="J18" s="19">
        <f t="shared" si="0"/>
        <v>2632621.9412893322</v>
      </c>
      <c r="L18" s="19">
        <f t="shared" si="4"/>
        <v>295536.4919416731</v>
      </c>
      <c r="N18" s="19">
        <f t="shared" si="5"/>
        <v>2337085.449347659</v>
      </c>
    </row>
    <row r="19" spans="1:14" x14ac:dyDescent="0.25">
      <c r="C19">
        <v>2318403</v>
      </c>
      <c r="D19">
        <v>2611577</v>
      </c>
      <c r="F19" s="18">
        <f t="shared" si="1"/>
        <v>0.88774062568325574</v>
      </c>
      <c r="G19">
        <f t="shared" si="2"/>
        <v>293174.00000000006</v>
      </c>
      <c r="H19">
        <f t="shared" si="3"/>
        <v>293174</v>
      </c>
      <c r="J19" s="19">
        <f t="shared" si="0"/>
        <v>2632621.9412893322</v>
      </c>
      <c r="L19" s="19">
        <f t="shared" si="4"/>
        <v>295536.4919416731</v>
      </c>
      <c r="N19" s="19">
        <f t="shared" si="5"/>
        <v>2337085.449347659</v>
      </c>
    </row>
    <row r="20" spans="1:14" x14ac:dyDescent="0.25">
      <c r="C20">
        <v>2543354</v>
      </c>
      <c r="D20">
        <v>2839526</v>
      </c>
      <c r="F20" s="18">
        <f t="shared" si="1"/>
        <v>0.89569667613538317</v>
      </c>
      <c r="G20">
        <f t="shared" si="2"/>
        <v>296171.99999999994</v>
      </c>
      <c r="H20">
        <f t="shared" si="3"/>
        <v>296172</v>
      </c>
      <c r="J20" s="19">
        <f t="shared" si="0"/>
        <v>2862407.828856485</v>
      </c>
      <c r="L20" s="19">
        <f t="shared" si="4"/>
        <v>298558.65080583264</v>
      </c>
      <c r="N20" s="19">
        <f t="shared" si="5"/>
        <v>2563849.1780506521</v>
      </c>
    </row>
    <row r="21" spans="1:14" x14ac:dyDescent="0.25">
      <c r="C21">
        <v>1410305</v>
      </c>
      <c r="D21">
        <v>1609750</v>
      </c>
      <c r="F21" s="18">
        <f t="shared" si="1"/>
        <v>0.87610187917378479</v>
      </c>
      <c r="G21">
        <f t="shared" si="2"/>
        <v>199444.99999999994</v>
      </c>
      <c r="H21">
        <f t="shared" si="3"/>
        <v>199445</v>
      </c>
      <c r="J21" s="19">
        <f t="shared" si="0"/>
        <v>1622721.8917881812</v>
      </c>
      <c r="L21" s="19">
        <f t="shared" si="4"/>
        <v>201052.19301611659</v>
      </c>
      <c r="N21" s="19">
        <f t="shared" si="5"/>
        <v>1421669.6987720646</v>
      </c>
    </row>
    <row r="22" spans="1:14" x14ac:dyDescent="0.25">
      <c r="C22">
        <v>3175372</v>
      </c>
      <c r="D22">
        <v>3719451</v>
      </c>
      <c r="F22" s="18">
        <f t="shared" si="1"/>
        <v>0.85372061629525431</v>
      </c>
      <c r="G22">
        <f t="shared" si="2"/>
        <v>544079.00000000012</v>
      </c>
      <c r="H22">
        <f t="shared" si="3"/>
        <v>544079</v>
      </c>
      <c r="J22" s="19">
        <f t="shared" si="0"/>
        <v>3749423.5521872602</v>
      </c>
      <c r="L22" s="19">
        <f t="shared" si="4"/>
        <v>548463.36646201077</v>
      </c>
      <c r="N22" s="19">
        <f t="shared" si="5"/>
        <v>3200960.1857252494</v>
      </c>
    </row>
    <row r="23" spans="1:14" x14ac:dyDescent="0.25">
      <c r="A23" s="25">
        <v>104.24</v>
      </c>
      <c r="C23">
        <v>1464526</v>
      </c>
      <c r="D23">
        <v>1787424</v>
      </c>
      <c r="F23" s="18">
        <f t="shared" si="1"/>
        <v>0.81935008145800881</v>
      </c>
      <c r="G23">
        <f t="shared" si="2"/>
        <v>322898.00000000006</v>
      </c>
      <c r="H23">
        <f t="shared" si="3"/>
        <v>322898</v>
      </c>
      <c r="J23" s="19">
        <f t="shared" si="0"/>
        <v>1801827.6469685342</v>
      </c>
      <c r="L23" s="19">
        <f t="shared" si="4"/>
        <v>325500.01765157335</v>
      </c>
      <c r="N23" s="19">
        <f t="shared" si="5"/>
        <v>1476327.6293169609</v>
      </c>
    </row>
    <row r="24" spans="1:14" x14ac:dyDescent="0.25">
      <c r="A24" s="26">
        <v>104.94</v>
      </c>
      <c r="C24">
        <v>3834379</v>
      </c>
      <c r="D24">
        <v>4053925</v>
      </c>
      <c r="F24" s="18">
        <f t="shared" si="1"/>
        <v>0.94584359602113999</v>
      </c>
      <c r="G24">
        <f t="shared" si="2"/>
        <v>219546.00000000009</v>
      </c>
      <c r="H24">
        <f t="shared" si="3"/>
        <v>219546</v>
      </c>
      <c r="J24" s="19">
        <f t="shared" si="0"/>
        <v>4086592.8530314662</v>
      </c>
      <c r="L24" s="19">
        <f t="shared" si="4"/>
        <v>221315.17344589418</v>
      </c>
      <c r="N24" s="19">
        <f t="shared" si="5"/>
        <v>3865277.6795855719</v>
      </c>
    </row>
    <row r="25" spans="1:14" x14ac:dyDescent="0.25">
      <c r="A25" s="27">
        <v>105.53</v>
      </c>
      <c r="C25">
        <v>1954613</v>
      </c>
      <c r="D25">
        <v>2136235</v>
      </c>
      <c r="F25" s="18">
        <f t="shared" si="1"/>
        <v>0.91498032753887093</v>
      </c>
      <c r="G25">
        <f t="shared" si="2"/>
        <v>181622.00000000006</v>
      </c>
      <c r="H25">
        <f t="shared" si="3"/>
        <v>181622</v>
      </c>
      <c r="J25" s="19">
        <f t="shared" si="0"/>
        <v>2153449.4800460478</v>
      </c>
      <c r="L25" s="19">
        <f t="shared" si="4"/>
        <v>183085.56945510369</v>
      </c>
      <c r="N25" s="19">
        <f t="shared" si="5"/>
        <v>1970363.9105909441</v>
      </c>
    </row>
    <row r="26" spans="1:14" x14ac:dyDescent="0.25">
      <c r="A26" s="26">
        <v>105.7</v>
      </c>
      <c r="C26">
        <v>1080841.1950000001</v>
      </c>
      <c r="D26">
        <v>1133787</v>
      </c>
      <c r="F26" s="18">
        <f t="shared" si="1"/>
        <v>0.953301806247558</v>
      </c>
      <c r="G26">
        <f t="shared" si="2"/>
        <v>52945.804999999957</v>
      </c>
      <c r="H26">
        <f t="shared" si="3"/>
        <v>52945.804999999935</v>
      </c>
      <c r="J26" s="19">
        <f t="shared" si="0"/>
        <v>1142923.4263238681</v>
      </c>
      <c r="L26" s="19">
        <f t="shared" si="4"/>
        <v>53372.459606676857</v>
      </c>
      <c r="N26" s="19">
        <f t="shared" si="5"/>
        <v>1089550.9667171913</v>
      </c>
    </row>
    <row r="27" spans="1:14" x14ac:dyDescent="0.25">
      <c r="A27" s="27">
        <v>105.36</v>
      </c>
      <c r="F27" s="18"/>
      <c r="G27">
        <f t="shared" si="2"/>
        <v>0</v>
      </c>
      <c r="H27">
        <f t="shared" si="3"/>
        <v>0</v>
      </c>
      <c r="J27" s="19"/>
      <c r="L27" s="19">
        <f t="shared" si="4"/>
        <v>0</v>
      </c>
      <c r="N27" s="19"/>
    </row>
    <row r="28" spans="1:14" x14ac:dyDescent="0.25">
      <c r="A28" s="26">
        <v>104.97</v>
      </c>
      <c r="C28">
        <v>1358239</v>
      </c>
      <c r="D28">
        <v>1521227</v>
      </c>
      <c r="F28" s="18">
        <f t="shared" si="1"/>
        <v>0.8928575419710536</v>
      </c>
      <c r="G28">
        <f t="shared" si="2"/>
        <v>162988.00000000003</v>
      </c>
      <c r="H28">
        <f t="shared" si="3"/>
        <v>162988</v>
      </c>
      <c r="J28" s="19">
        <f>D28*$B$2</f>
        <v>1533485.5445126633</v>
      </c>
      <c r="L28" s="19">
        <f t="shared" si="4"/>
        <v>164301.41059094403</v>
      </c>
      <c r="N28" s="19">
        <f t="shared" si="5"/>
        <v>1369184.1339217192</v>
      </c>
    </row>
    <row r="29" spans="1:14" x14ac:dyDescent="0.25">
      <c r="A29" s="27">
        <v>104.97</v>
      </c>
    </row>
    <row r="30" spans="1:14" x14ac:dyDescent="0.25">
      <c r="A30" s="26">
        <v>104.96</v>
      </c>
    </row>
    <row r="31" spans="1:14" x14ac:dyDescent="0.25">
      <c r="A31" s="27">
        <v>105.29</v>
      </c>
    </row>
    <row r="32" spans="1:14" x14ac:dyDescent="0.25">
      <c r="A32" s="26">
        <v>105.23</v>
      </c>
    </row>
    <row r="33" spans="1:2" x14ac:dyDescent="0.25">
      <c r="A33" s="27">
        <v>105.08</v>
      </c>
    </row>
    <row r="34" spans="1:2" x14ac:dyDescent="0.25">
      <c r="A34" s="28">
        <v>105.48</v>
      </c>
      <c r="B34">
        <f>A33/A23</f>
        <v>1.0080583269378358</v>
      </c>
    </row>
    <row r="36" spans="1:2" x14ac:dyDescent="0.25">
      <c r="A36" s="29" t="s">
        <v>65</v>
      </c>
      <c r="B36" s="32">
        <v>104.24</v>
      </c>
    </row>
    <row r="37" spans="1:2" x14ac:dyDescent="0.25">
      <c r="A37" s="30" t="s">
        <v>66</v>
      </c>
      <c r="B37" s="33">
        <v>104.94</v>
      </c>
    </row>
    <row r="38" spans="1:2" x14ac:dyDescent="0.25">
      <c r="A38" s="29" t="s">
        <v>67</v>
      </c>
      <c r="B38" s="34">
        <v>105.53</v>
      </c>
    </row>
    <row r="39" spans="1:2" x14ac:dyDescent="0.25">
      <c r="A39" s="30" t="s">
        <v>68</v>
      </c>
      <c r="B39" s="33">
        <v>105.7</v>
      </c>
    </row>
    <row r="40" spans="1:2" x14ac:dyDescent="0.25">
      <c r="A40" s="29" t="s">
        <v>69</v>
      </c>
      <c r="B40" s="34">
        <v>105.36</v>
      </c>
    </row>
    <row r="41" spans="1:2" x14ac:dyDescent="0.25">
      <c r="A41" s="30" t="s">
        <v>70</v>
      </c>
      <c r="B41" s="33">
        <v>104.97</v>
      </c>
    </row>
    <row r="42" spans="1:2" x14ac:dyDescent="0.25">
      <c r="A42" s="29" t="s">
        <v>71</v>
      </c>
      <c r="B42" s="34">
        <v>104.97</v>
      </c>
    </row>
    <row r="43" spans="1:2" x14ac:dyDescent="0.25">
      <c r="A43" s="30" t="s">
        <v>72</v>
      </c>
      <c r="B43" s="33">
        <v>104.96</v>
      </c>
    </row>
    <row r="44" spans="1:2" x14ac:dyDescent="0.25">
      <c r="A44" s="29" t="s">
        <v>73</v>
      </c>
      <c r="B44" s="34">
        <v>105.29</v>
      </c>
    </row>
    <row r="45" spans="1:2" x14ac:dyDescent="0.25">
      <c r="A45" s="30" t="s">
        <v>74</v>
      </c>
      <c r="B45" s="33">
        <v>105.23</v>
      </c>
    </row>
    <row r="46" spans="1:2" x14ac:dyDescent="0.25">
      <c r="A46" s="29" t="s">
        <v>75</v>
      </c>
      <c r="B46" s="34">
        <v>105.08</v>
      </c>
    </row>
    <row r="47" spans="1:2" x14ac:dyDescent="0.25">
      <c r="A47" s="31" t="s">
        <v>76</v>
      </c>
      <c r="B47" s="35">
        <v>105.48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TABLA COSTOS CONST 2020</vt:lpstr>
      <vt:lpstr>Hoja1</vt:lpstr>
      <vt:lpstr>Hoja2</vt:lpstr>
      <vt:lpstr>'TABLA COSTOS CONST 2020'!Área_de_impresión</vt:lpstr>
      <vt:lpstr>'TABLA COSTOS CONST 2020'!Títulos_a_imprimir</vt:lpstr>
    </vt:vector>
  </TitlesOfParts>
  <Company>Alcaldia de Medellin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Manuel Velásquez Correa</dc:creator>
  <cp:lastModifiedBy>Heart Antonio Grisales Centeno</cp:lastModifiedBy>
  <cp:lastPrinted>2020-02-03T19:21:23Z</cp:lastPrinted>
  <dcterms:created xsi:type="dcterms:W3CDTF">2016-06-20T14:40:13Z</dcterms:created>
  <dcterms:modified xsi:type="dcterms:W3CDTF">2022-02-08T16:57:19Z</dcterms:modified>
</cp:coreProperties>
</file>