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drawings/drawing2.xml" ContentType="application/vnd.openxmlformats-officedocument.drawing+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drawings/drawing3.xml" ContentType="application/vnd.openxmlformats-officedocument.drawing+xml"/>
  <Override PartName="/xl/tables/table76.xml" ContentType="application/vnd.openxmlformats-officedocument.spreadsheetml.table+xml"/>
  <Override PartName="/xl/drawings/drawing4.xml" ContentType="application/vnd.openxmlformats-officedocument.drawing+xml"/>
  <Override PartName="/xl/tables/table77.xml" ContentType="application/vnd.openxmlformats-officedocument.spreadsheetml.table+xml"/>
  <Override PartName="/xl/comments1.xml" ContentType="application/vnd.openxmlformats-officedocument.spreadsheetml.comments+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tables/table99.xml" ContentType="application/vnd.openxmlformats-officedocument.spreadsheetml.table+xml"/>
  <Override PartName="/xl/tables/table100.xml" ContentType="application/vnd.openxmlformats-officedocument.spreadsheetml.table+xml"/>
  <Override PartName="/xl/tables/table101.xml" ContentType="application/vnd.openxmlformats-officedocument.spreadsheetml.table+xml"/>
  <Override PartName="/xl/tables/table102.xml" ContentType="application/vnd.openxmlformats-officedocument.spreadsheetml.table+xml"/>
  <Override PartName="/xl/tables/table103.xml" ContentType="application/vnd.openxmlformats-officedocument.spreadsheetml.table+xml"/>
  <Override PartName="/xl/tables/table104.xml" ContentType="application/vnd.openxmlformats-officedocument.spreadsheetml.table+xml"/>
  <Override PartName="/xl/tables/table105.xml" ContentType="application/vnd.openxmlformats-officedocument.spreadsheetml.table+xml"/>
  <Override PartName="/xl/tables/table106.xml" ContentType="application/vnd.openxmlformats-officedocument.spreadsheetml.table+xml"/>
  <Override PartName="/xl/tables/table107.xml" ContentType="application/vnd.openxmlformats-officedocument.spreadsheetml.table+xml"/>
  <Override PartName="/xl/tables/table108.xml" ContentType="application/vnd.openxmlformats-officedocument.spreadsheetml.table+xml"/>
  <Override PartName="/xl/tables/table109.xml" ContentType="application/vnd.openxmlformats-officedocument.spreadsheetml.table+xml"/>
  <Override PartName="/xl/tables/table110.xml" ContentType="application/vnd.openxmlformats-officedocument.spreadsheetml.table+xml"/>
  <Override PartName="/xl/tables/table111.xml" ContentType="application/vnd.openxmlformats-officedocument.spreadsheetml.table+xml"/>
  <Override PartName="/xl/tables/table112.xml" ContentType="application/vnd.openxmlformats-officedocument.spreadsheetml.table+xml"/>
  <Override PartName="/xl/tables/table113.xml" ContentType="application/vnd.openxmlformats-officedocument.spreadsheetml.table+xml"/>
  <Override PartName="/xl/tables/table114.xml" ContentType="application/vnd.openxmlformats-officedocument.spreadsheetml.table+xml"/>
  <Override PartName="/xl/tables/table115.xml" ContentType="application/vnd.openxmlformats-officedocument.spreadsheetml.table+xml"/>
  <Override PartName="/xl/tables/table116.xml" ContentType="application/vnd.openxmlformats-officedocument.spreadsheetml.table+xml"/>
  <Override PartName="/xl/tables/table117.xml" ContentType="application/vnd.openxmlformats-officedocument.spreadsheetml.table+xml"/>
  <Override PartName="/xl/tables/table118.xml" ContentType="application/vnd.openxmlformats-officedocument.spreadsheetml.table+xml"/>
  <Override PartName="/xl/tables/table119.xml" ContentType="application/vnd.openxmlformats-officedocument.spreadsheetml.table+xml"/>
  <Override PartName="/xl/tables/table120.xml" ContentType="application/vnd.openxmlformats-officedocument.spreadsheetml.table+xml"/>
  <Override PartName="/xl/tables/table121.xml" ContentType="application/vnd.openxmlformats-officedocument.spreadsheetml.table+xml"/>
  <Override PartName="/xl/drawings/drawing5.xml" ContentType="application/vnd.openxmlformats-officedocument.drawing+xml"/>
  <Override PartName="/xl/tables/table122.xml" ContentType="application/vnd.openxmlformats-officedocument.spreadsheetml.table+xml"/>
  <Override PartName="/xl/charts/chart1.xml" ContentType="application/vnd.openxmlformats-officedocument.drawingml.chart+xml"/>
  <Override PartName="/xl/tables/table123.xml" ContentType="application/vnd.openxmlformats-officedocument.spreadsheetml.table+xml"/>
  <Override PartName="/xl/tables/table124.xml" ContentType="application/vnd.openxmlformats-officedocument.spreadsheetml.table+xml"/>
  <Override PartName="/xl/tables/table125.xml" ContentType="application/vnd.openxmlformats-officedocument.spreadsheetml.table+xml"/>
  <Override PartName="/xl/tables/table126.xml" ContentType="application/vnd.openxmlformats-officedocument.spreadsheetml.table+xml"/>
  <Override PartName="/xl/tables/table127.xml" ContentType="application/vnd.openxmlformats-officedocument.spreadsheetml.table+xml"/>
  <Override PartName="/xl/tables/table128.xml" ContentType="application/vnd.openxmlformats-officedocument.spreadsheetml.table+xml"/>
  <Override PartName="/xl/tables/table129.xml" ContentType="application/vnd.openxmlformats-officedocument.spreadsheetml.table+xml"/>
  <Override PartName="/xl/tables/table130.xml" ContentType="application/vnd.openxmlformats-officedocument.spreadsheetml.table+xml"/>
  <Override PartName="/xl/tables/table131.xml" ContentType="application/vnd.openxmlformats-officedocument.spreadsheetml.table+xml"/>
  <Override PartName="/xl/tables/table132.xml" ContentType="application/vnd.openxmlformats-officedocument.spreadsheetml.table+xml"/>
  <Override PartName="/xl/tables/table133.xml" ContentType="application/vnd.openxmlformats-officedocument.spreadsheetml.table+xml"/>
  <Override PartName="/xl/tables/table134.xml" ContentType="application/vnd.openxmlformats-officedocument.spreadsheetml.table+xml"/>
  <Override PartName="/xl/tables/table135.xml" ContentType="application/vnd.openxmlformats-officedocument.spreadsheetml.table+xml"/>
  <Override PartName="/xl/tables/table136.xml" ContentType="application/vnd.openxmlformats-officedocument.spreadsheetml.table+xml"/>
  <Override PartName="/xl/tables/table137.xml" ContentType="application/vnd.openxmlformats-officedocument.spreadsheetml.table+xml"/>
  <Override PartName="/xl/tables/table138.xml" ContentType="application/vnd.openxmlformats-officedocument.spreadsheetml.table+xml"/>
  <Override PartName="/xl/tables/table139.xml" ContentType="application/vnd.openxmlformats-officedocument.spreadsheetml.table+xml"/>
  <Override PartName="/xl/tables/table140.xml" ContentType="application/vnd.openxmlformats-officedocument.spreadsheetml.table+xml"/>
  <Override PartName="/xl/tables/table141.xml" ContentType="application/vnd.openxmlformats-officedocument.spreadsheetml.table+xml"/>
  <Override PartName="/xl/tables/table142.xml" ContentType="application/vnd.openxmlformats-officedocument.spreadsheetml.table+xml"/>
  <Override PartName="/xl/tables/table143.xml" ContentType="application/vnd.openxmlformats-officedocument.spreadsheetml.table+xml"/>
  <Override PartName="/xl/tables/table144.xml" ContentType="application/vnd.openxmlformats-officedocument.spreadsheetml.table+xml"/>
  <Override PartName="/xl/tables/table145.xml" ContentType="application/vnd.openxmlformats-officedocument.spreadsheetml.table+xml"/>
  <Override PartName="/xl/tables/table146.xml" ContentType="application/vnd.openxmlformats-officedocument.spreadsheetml.table+xml"/>
  <Override PartName="/xl/tables/table147.xml" ContentType="application/vnd.openxmlformats-officedocument.spreadsheetml.table+xml"/>
  <Override PartName="/xl/tables/table148.xml" ContentType="application/vnd.openxmlformats-officedocument.spreadsheetml.table+xml"/>
  <Override PartName="/xl/tables/table149.xml" ContentType="application/vnd.openxmlformats-officedocument.spreadsheetml.table+xml"/>
  <Override PartName="/xl/tables/table150.xml" ContentType="application/vnd.openxmlformats-officedocument.spreadsheetml.table+xml"/>
  <Override PartName="/xl/drawings/drawing6.xml" ContentType="application/vnd.openxmlformats-officedocument.drawing+xml"/>
  <Override PartName="/xl/drawings/drawing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mc:Ignorable="x15" conformance="strict">
  <fileVersion appName="xl" lastEdited="6" lowestEdited="7" rupBuild="14420"/>
  <workbookPr dateCompatibility="0"/>
  <mc:AlternateContent xmlns:mc="http://schemas.openxmlformats.org/markup-compatibility/2006">
    <mc:Choice Requires="x15">
      <x15ac:absPath xmlns:x15ac="http://schemas.microsoft.com/office/spreadsheetml/2010/11/ac" url="C:\Users\71339075\Downloads\"/>
    </mc:Choice>
  </mc:AlternateContent>
  <bookViews>
    <workbookView xWindow="0" yWindow="0" windowWidth="28800" windowHeight="12315" tabRatio="712" activeTab="5"/>
  </bookViews>
  <sheets>
    <sheet name="Instructivo" sheetId="1" r:id="rId1"/>
    <sheet name="01_ListasInstructivo" sheetId="7" state="hidden" r:id="rId2"/>
    <sheet name="Identificacion" sheetId="2" r:id="rId3"/>
    <sheet name="03_Estructura_Administrativa" sheetId="9" state="hidden" r:id="rId4"/>
    <sheet name="Datos_Basicos" sheetId="3" r:id="rId5"/>
    <sheet name="Diccionario_Datos" sheetId="4" r:id="rId6"/>
    <sheet name="02_LISTAS" sheetId="8" state="hidden" r:id="rId7"/>
    <sheet name="00_VariablesGlobales" sheetId="6" state="hidden" r:id="rId8"/>
    <sheet name="Priorizacion" sheetId="5" r:id="rId9"/>
    <sheet name="04_TematicasMintic" sheetId="10" state="hidden" r:id="rId10"/>
    <sheet name="Ambito_impacto_Dato_geográfico" sheetId="17" r:id="rId11"/>
    <sheet name="ESRI_MAPINFO_SHEET" sheetId="11" state="hidden" r:id="rId12"/>
  </sheets>
  <definedNames>
    <definedName name="_03Tabla_93_Buen_Comienzo">'03_Estructura_Administrativa'!$EE$2</definedName>
  </definedNames>
  <calcPr calcId="152511"/>
  <extLst>
    <ext xmlns:x14="http://schemas.microsoft.com/office/spreadsheetml/2009/9/main" uri="{79F54976-1DA5-4618-B147-4CDE4B953A38}">
      <x14:workbookPr/>
    </ext>
    <ext xmlns:x15="http://schemas.microsoft.com/office/spreadsheetml/2010/11/main" uri="{140A7094-0E35-4892-8432-C4D2E57EDEB5}">
      <x15:workbookPr chartTrackingRefBase="1"/>
    </ext>
    <ext xmlns="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http://schemas.openxmlformats.org/spreadsheetml/2006/main" xmlns:loext="http://schemas.libreoffice.org/" uri="{7626C862-2A13-11E5-B345-FEFF819CDC9F}">
      <loext:extCalcPr stringRefSyntax="ExcelA1"/>
    </ext>
  </extLst>
</workbook>
</file>

<file path=xl/calcChain.xml><?xml version="1.0" encoding="utf-8"?>
<calcChain xmlns="http://purl.oclc.org/ooxml/spreadsheetml/main">
  <c r="N9" i="5" l="1"/>
  <c r="M9" i="5"/>
  <c r="O9" i="5" s="1"/>
  <c r="D9" i="3"/>
  <c r="B9" i="3"/>
  <c r="C10" i="3" l="1"/>
  <c r="D10" i="3" l="1"/>
  <c r="D11" i="3"/>
  <c r="D12" i="3"/>
  <c r="D13" i="3"/>
  <c r="D14" i="3"/>
  <c r="D15" i="3"/>
  <c r="D16" i="3"/>
  <c r="D17" i="3"/>
  <c r="D18" i="3"/>
  <c r="B3" i="17"/>
  <c r="B2" i="17"/>
  <c r="M10" i="5"/>
  <c r="M11" i="5"/>
  <c r="M12" i="5"/>
  <c r="M13" i="5"/>
  <c r="M14" i="5"/>
  <c r="M15" i="5"/>
  <c r="M16" i="5"/>
  <c r="M17" i="5"/>
  <c r="M8" i="5"/>
  <c r="N8" i="5"/>
  <c r="N10" i="5"/>
  <c r="N11" i="5"/>
  <c r="N12" i="5"/>
  <c r="N13" i="5"/>
  <c r="N14" i="5"/>
  <c r="N15" i="5"/>
  <c r="N16" i="5"/>
  <c r="N17" i="5"/>
  <c r="D23" i="1"/>
  <c r="D22" i="1"/>
  <c r="C22" i="1" l="1"/>
  <c r="D21" i="1"/>
  <c r="C21" i="1"/>
  <c r="C20" i="1"/>
  <c r="D20" i="1"/>
  <c r="D19" i="1"/>
  <c r="C19" i="1"/>
  <c r="C18" i="1"/>
  <c r="D18" i="1"/>
  <c r="B2" i="1" l="1"/>
  <c r="B3" i="1"/>
  <c r="C24" i="1"/>
  <c r="D24" i="1"/>
  <c r="C23" i="1"/>
  <c r="C17" i="1"/>
  <c r="D17" i="1"/>
  <c r="C16" i="1" l="1"/>
  <c r="C12" i="1"/>
  <c r="B3" i="5"/>
  <c r="B2" i="5"/>
  <c r="B3" i="4"/>
  <c r="B2" i="4"/>
  <c r="C18" i="3"/>
  <c r="B18" i="3"/>
  <c r="C17" i="3"/>
  <c r="B17" i="3"/>
  <c r="C16" i="3"/>
  <c r="B16" i="3"/>
  <c r="C15" i="3"/>
  <c r="B15" i="3"/>
  <c r="C14" i="3"/>
  <c r="B14" i="3"/>
  <c r="C13" i="3"/>
  <c r="B13" i="3"/>
  <c r="C12" i="3"/>
  <c r="B12" i="3"/>
  <c r="C11" i="3"/>
  <c r="B11" i="3"/>
  <c r="B10" i="3"/>
  <c r="C9" i="3"/>
  <c r="B3" i="3"/>
  <c r="B2" i="3"/>
  <c r="B3" i="2"/>
  <c r="B2" i="2"/>
  <c r="D16" i="1"/>
  <c r="D15" i="1"/>
  <c r="C15" i="1"/>
  <c r="D14" i="1"/>
  <c r="C14" i="1"/>
  <c r="D13" i="1"/>
  <c r="C13" i="1"/>
  <c r="D12" i="1"/>
  <c r="O12" i="5" l="1"/>
  <c r="O13" i="5"/>
  <c r="O16" i="5"/>
  <c r="O14" i="5"/>
  <c r="O11" i="5"/>
  <c r="O17" i="5"/>
  <c r="O15" i="5"/>
  <c r="O10" i="5"/>
  <c r="O8" i="5"/>
</calcChain>
</file>

<file path=xl/comments1.xml><?xml version="1.0" encoding="utf-8"?>
<comments xmlns="http://purl.oclc.org/ooxml/spreadsheetml/main" xmlns:xdr="http://purl.oclc.org/ooxml/drawingml/spreadsheetDrawing" xmlns:v="urn:schemas-microsoft-com:vml">
  <authors>
    <author>Federico  Hernadez Hincapie</author>
  </authors>
  <commentList>
    <comment ref="O8" authorId="0" shapeId="4098">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6</xdr:row>
                <xdr:rowOff>381000</xdr:rowOff>
              </from>
              <to>
                <xdr:col>16</xdr:col>
                <xdr:colOff>314325</xdr:colOff>
                <xdr:row>7</xdr:row>
                <xdr:rowOff>647700</xdr:rowOff>
              </to>
            </anchor>
          </commentPr>
        </mc:Fallback>
      </mc:AlternateContent>
    </comment>
    <comment ref="O9" authorId="0" shapeId="4099">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7</xdr:row>
                <xdr:rowOff>457200</xdr:rowOff>
              </from>
              <to>
                <xdr:col>16</xdr:col>
                <xdr:colOff>314325</xdr:colOff>
                <xdr:row>7</xdr:row>
                <xdr:rowOff>1200150</xdr:rowOff>
              </to>
            </anchor>
          </commentPr>
        </mc:Fallback>
      </mc:AlternateContent>
    </comment>
    <comment ref="O10" authorId="0" shapeId="4100">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7</xdr:row>
                <xdr:rowOff>809625</xdr:rowOff>
              </from>
              <to>
                <xdr:col>16</xdr:col>
                <xdr:colOff>314325</xdr:colOff>
                <xdr:row>9</xdr:row>
                <xdr:rowOff>114300</xdr:rowOff>
              </to>
            </anchor>
          </commentPr>
        </mc:Fallback>
      </mc:AlternateContent>
    </comment>
    <comment ref="O11" authorId="0" shapeId="4101">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9</xdr:row>
                <xdr:rowOff>266700</xdr:rowOff>
              </from>
              <to>
                <xdr:col>16</xdr:col>
                <xdr:colOff>314325</xdr:colOff>
                <xdr:row>10</xdr:row>
                <xdr:rowOff>647700</xdr:rowOff>
              </to>
            </anchor>
          </commentPr>
        </mc:Fallback>
      </mc:AlternateContent>
    </comment>
    <comment ref="O12" authorId="0" shapeId="4102">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10</xdr:row>
                <xdr:rowOff>457200</xdr:rowOff>
              </from>
              <to>
                <xdr:col>16</xdr:col>
                <xdr:colOff>314325</xdr:colOff>
                <xdr:row>11</xdr:row>
                <xdr:rowOff>285750</xdr:rowOff>
              </to>
            </anchor>
          </commentPr>
        </mc:Fallback>
      </mc:AlternateContent>
    </comment>
    <comment ref="O13" authorId="0" shapeId="4103">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11</xdr:row>
                <xdr:rowOff>95250</xdr:rowOff>
              </from>
              <to>
                <xdr:col>16</xdr:col>
                <xdr:colOff>314325</xdr:colOff>
                <xdr:row>12</xdr:row>
                <xdr:rowOff>285750</xdr:rowOff>
              </to>
            </anchor>
          </commentPr>
        </mc:Fallback>
      </mc:AlternateContent>
    </comment>
    <comment ref="O14" authorId="0" shapeId="4104">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12</xdr:row>
                <xdr:rowOff>95250</xdr:rowOff>
              </from>
              <to>
                <xdr:col>16</xdr:col>
                <xdr:colOff>314325</xdr:colOff>
                <xdr:row>13</xdr:row>
                <xdr:rowOff>466725</xdr:rowOff>
              </to>
            </anchor>
          </commentPr>
        </mc:Fallback>
      </mc:AlternateContent>
    </comment>
    <comment ref="O15" authorId="0" shapeId="4105">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13</xdr:row>
                <xdr:rowOff>276225</xdr:rowOff>
              </from>
              <to>
                <xdr:col>16</xdr:col>
                <xdr:colOff>314325</xdr:colOff>
                <xdr:row>14</xdr:row>
                <xdr:rowOff>104775</xdr:rowOff>
              </to>
            </anchor>
          </commentPr>
        </mc:Fallback>
      </mc:AlternateContent>
    </comment>
    <comment ref="O16" authorId="0" shapeId="4106">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13</xdr:row>
                <xdr:rowOff>819150</xdr:rowOff>
              </from>
              <to>
                <xdr:col>16</xdr:col>
                <xdr:colOff>314325</xdr:colOff>
                <xdr:row>14</xdr:row>
                <xdr:rowOff>657225</xdr:rowOff>
              </to>
            </anchor>
          </commentPr>
        </mc:Fallback>
      </mc:AlternateContent>
    </comment>
    <comment ref="O17" authorId="0" shapeId="4107">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15</xdr:row>
                <xdr:rowOff>266700</xdr:rowOff>
              </from>
              <to>
                <xdr:col>16</xdr:col>
                <xdr:colOff>314325</xdr:colOff>
                <xdr:row>15</xdr:row>
                <xdr:rowOff>1009650</xdr:rowOff>
              </to>
            </anchor>
          </commentPr>
        </mc:Fallback>
      </mc:AlternateContent>
    </comment>
    <comment ref="O18" authorId="0" shapeId="4108">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15</xdr:row>
                <xdr:rowOff>819150</xdr:rowOff>
              </from>
              <to>
                <xdr:col>16</xdr:col>
                <xdr:colOff>314325</xdr:colOff>
                <xdr:row>16</xdr:row>
                <xdr:rowOff>104775</xdr:rowOff>
              </to>
            </anchor>
          </commentPr>
        </mc:Fallback>
      </mc:AlternateContent>
    </comment>
    <comment ref="O19" authorId="0" shapeId="4109">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15</xdr:row>
                <xdr:rowOff>1362075</xdr:rowOff>
              </from>
              <to>
                <xdr:col>16</xdr:col>
                <xdr:colOff>314325</xdr:colOff>
                <xdr:row>16</xdr:row>
                <xdr:rowOff>666750</xdr:rowOff>
              </to>
            </anchor>
          </commentPr>
        </mc:Fallback>
      </mc:AlternateContent>
    </comment>
    <comment ref="O20" authorId="0" shapeId="4110">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16</xdr:row>
                <xdr:rowOff>266700</xdr:rowOff>
              </from>
              <to>
                <xdr:col>16</xdr:col>
                <xdr:colOff>314325</xdr:colOff>
                <xdr:row>16</xdr:row>
                <xdr:rowOff>1019175</xdr:rowOff>
              </to>
            </anchor>
          </commentPr>
        </mc:Fallback>
      </mc:AlternateContent>
    </comment>
    <comment ref="O21" authorId="0" shapeId="4111">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16</xdr:row>
                <xdr:rowOff>447675</xdr:rowOff>
              </from>
              <to>
                <xdr:col>16</xdr:col>
                <xdr:colOff>314325</xdr:colOff>
                <xdr:row>16</xdr:row>
                <xdr:rowOff>1209675</xdr:rowOff>
              </to>
            </anchor>
          </commentPr>
        </mc:Fallback>
      </mc:AlternateContent>
    </comment>
    <comment ref="O22" authorId="0" shapeId="4112">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16</xdr:row>
                <xdr:rowOff>628650</xdr:rowOff>
              </from>
              <to>
                <xdr:col>16</xdr:col>
                <xdr:colOff>314325</xdr:colOff>
                <xdr:row>16</xdr:row>
                <xdr:rowOff>1381125</xdr:rowOff>
              </to>
            </anchor>
          </commentPr>
        </mc:Fallback>
      </mc:AlternateContent>
    </comment>
    <comment ref="O23" authorId="0" shapeId="4113">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16</xdr:row>
                <xdr:rowOff>990600</xdr:rowOff>
              </from>
              <to>
                <xdr:col>16</xdr:col>
                <xdr:colOff>314325</xdr:colOff>
                <xdr:row>17</xdr:row>
                <xdr:rowOff>295275</xdr:rowOff>
              </to>
            </anchor>
          </commentPr>
        </mc:Fallback>
      </mc:AlternateContent>
    </comment>
    <comment ref="O24" authorId="0" shapeId="4114">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16</xdr:row>
                <xdr:rowOff>1352550</xdr:rowOff>
              </from>
              <to>
                <xdr:col>16</xdr:col>
                <xdr:colOff>314325</xdr:colOff>
                <xdr:row>17</xdr:row>
                <xdr:rowOff>657225</xdr:rowOff>
              </to>
            </anchor>
          </commentPr>
        </mc:Fallback>
      </mc:AlternateContent>
    </comment>
    <comment ref="O25" authorId="0" shapeId="4115">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17</xdr:row>
                <xdr:rowOff>628650</xdr:rowOff>
              </from>
              <to>
                <xdr:col>16</xdr:col>
                <xdr:colOff>314325</xdr:colOff>
                <xdr:row>17</xdr:row>
                <xdr:rowOff>1381125</xdr:rowOff>
              </to>
            </anchor>
          </commentPr>
        </mc:Fallback>
      </mc:AlternateContent>
    </comment>
    <comment ref="O26" authorId="0" shapeId="4116">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17</xdr:row>
                <xdr:rowOff>990600</xdr:rowOff>
              </from>
              <to>
                <xdr:col>16</xdr:col>
                <xdr:colOff>314325</xdr:colOff>
                <xdr:row>18</xdr:row>
                <xdr:rowOff>295275</xdr:rowOff>
              </to>
            </anchor>
          </commentPr>
        </mc:Fallback>
      </mc:AlternateContent>
    </comment>
    <comment ref="O27" authorId="0" shapeId="4117">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18</xdr:row>
                <xdr:rowOff>447675</xdr:rowOff>
              </from>
              <to>
                <xdr:col>16</xdr:col>
                <xdr:colOff>314325</xdr:colOff>
                <xdr:row>18</xdr:row>
                <xdr:rowOff>1190625</xdr:rowOff>
              </to>
            </anchor>
          </commentPr>
        </mc:Fallback>
      </mc:AlternateContent>
    </comment>
    <comment ref="O28" authorId="0" shapeId="4118">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18</xdr:row>
                <xdr:rowOff>1000125</xdr:rowOff>
              </from>
              <to>
                <xdr:col>16</xdr:col>
                <xdr:colOff>314325</xdr:colOff>
                <xdr:row>19</xdr:row>
                <xdr:rowOff>304800</xdr:rowOff>
              </to>
            </anchor>
          </commentPr>
        </mc:Fallback>
      </mc:AlternateContent>
    </comment>
    <comment ref="O29" authorId="0" shapeId="4119">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18</xdr:row>
                <xdr:rowOff>1171575</xdr:rowOff>
              </from>
              <to>
                <xdr:col>16</xdr:col>
                <xdr:colOff>314325</xdr:colOff>
                <xdr:row>19</xdr:row>
                <xdr:rowOff>476250</xdr:rowOff>
              </to>
            </anchor>
          </commentPr>
        </mc:Fallback>
      </mc:AlternateContent>
    </comment>
    <comment ref="O30" authorId="0" shapeId="4120">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19</xdr:row>
                <xdr:rowOff>85725</xdr:rowOff>
              </from>
              <to>
                <xdr:col>16</xdr:col>
                <xdr:colOff>314325</xdr:colOff>
                <xdr:row>19</xdr:row>
                <xdr:rowOff>828675</xdr:rowOff>
              </to>
            </anchor>
          </commentPr>
        </mc:Fallback>
      </mc:AlternateContent>
    </comment>
    <comment ref="O31" authorId="0" shapeId="4121">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19</xdr:row>
                <xdr:rowOff>638175</xdr:rowOff>
              </from>
              <to>
                <xdr:col>16</xdr:col>
                <xdr:colOff>314325</xdr:colOff>
                <xdr:row>19</xdr:row>
                <xdr:rowOff>1371600</xdr:rowOff>
              </to>
            </anchor>
          </commentPr>
        </mc:Fallback>
      </mc:AlternateContent>
    </comment>
    <comment ref="O32" authorId="0" shapeId="4122">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19</xdr:row>
                <xdr:rowOff>1181100</xdr:rowOff>
              </from>
              <to>
                <xdr:col>16</xdr:col>
                <xdr:colOff>314325</xdr:colOff>
                <xdr:row>20</xdr:row>
                <xdr:rowOff>485775</xdr:rowOff>
              </to>
            </anchor>
          </commentPr>
        </mc:Fallback>
      </mc:AlternateContent>
    </comment>
    <comment ref="O33" authorId="0" shapeId="4123">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19</xdr:row>
                <xdr:rowOff>1352550</xdr:rowOff>
              </from>
              <to>
                <xdr:col>16</xdr:col>
                <xdr:colOff>314325</xdr:colOff>
                <xdr:row>20</xdr:row>
                <xdr:rowOff>657225</xdr:rowOff>
              </to>
            </anchor>
          </commentPr>
        </mc:Fallback>
      </mc:AlternateContent>
    </comment>
    <comment ref="O34" authorId="0" shapeId="4124">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20</xdr:row>
                <xdr:rowOff>266700</xdr:rowOff>
              </from>
              <to>
                <xdr:col>16</xdr:col>
                <xdr:colOff>314325</xdr:colOff>
                <xdr:row>20</xdr:row>
                <xdr:rowOff>1019175</xdr:rowOff>
              </to>
            </anchor>
          </commentPr>
        </mc:Fallback>
      </mc:AlternateContent>
    </comment>
    <comment ref="O35" authorId="0" shapeId="4125">
      <text>
        <r>
          <rPr>
            <b/>
            <sz val="9"/>
            <color indexed="81"/>
            <rFont val="Tahoma"/>
            <charset val="1"/>
          </rPr>
          <t>Federico  Hernadez Hincapie:</t>
        </r>
        <r>
          <rPr>
            <sz val="9"/>
            <color indexed="81"/>
            <rFont val="Tahoma"/>
            <charset val="1"/>
          </rPr>
          <t xml:space="preserve">
Falta Agregar OrigenNacional</t>
        </r>
      </text>
      <mc:AlternateContent xmlns:mc="http://schemas.openxmlformats.org/markup-compatibility/2006">
        <mc:Choice Requires="v"/>
        <mc:Fallback>
          <commentPr defaultSize="0" autoFill="0" autoLine="0">
            <anchor>
              <from>
                <xdr:col>15</xdr:col>
                <xdr:colOff>142875</xdr:colOff>
                <xdr:row>20</xdr:row>
                <xdr:rowOff>1171575</xdr:rowOff>
              </from>
              <to>
                <xdr:col>16</xdr:col>
                <xdr:colOff>314325</xdr:colOff>
                <xdr:row>21</xdr:row>
                <xdr:rowOff>485775</xdr:rowOff>
              </to>
            </anchor>
          </commentPr>
        </mc:Fallback>
      </mc:AlternateContent>
    </comment>
  </commentList>
</comments>
</file>

<file path=xl/sharedStrings.xml><?xml version="1.0" encoding="utf-8"?>
<sst xmlns="http://purl.oclc.org/ooxml/spreadsheetml/main" count="2102" uniqueCount="1042">
  <si>
    <t>Formato
FO-GTIC Catálogo de datos</t>
  </si>
  <si>
    <r>
      <t xml:space="preserve">Seleccione el TEMA
</t>
    </r>
    <r>
      <rPr>
        <sz val="10"/>
        <color rgb="FFFF0000"/>
        <rFont val="Arial"/>
        <family val="2"/>
      </rPr>
      <t>(Haga click sobre la celda para ver el desplegable)</t>
    </r>
  </si>
  <si>
    <t>IDENTIFICACION</t>
  </si>
  <si>
    <r>
      <t xml:space="preserve">Seleccione la SECCION del tema a diligenciar
</t>
    </r>
    <r>
      <rPr>
        <sz val="10"/>
        <color rgb="FFFF0000"/>
        <rFont val="Arial"/>
        <family val="2"/>
      </rPr>
      <t>(Haga clic sobre la celda para ver el desplegable)</t>
    </r>
  </si>
  <si>
    <t>Sección 1:  Identificación de los datos</t>
  </si>
  <si>
    <t>A continuación se describe la manera como deben ser diligenciados los campos de los formatos, de acuerdo al tipo de sección seleccionada para ser diligenciada</t>
  </si>
  <si>
    <t>TEMA</t>
  </si>
  <si>
    <t>DATOS_BASICOS</t>
  </si>
  <si>
    <t>DICCIONARIO_DATOS</t>
  </si>
  <si>
    <t>PRIORIZACION</t>
  </si>
  <si>
    <t>1</t>
  </si>
  <si>
    <t>2</t>
  </si>
  <si>
    <t>3</t>
  </si>
  <si>
    <t>4</t>
  </si>
  <si>
    <t>5</t>
  </si>
  <si>
    <t>6</t>
  </si>
  <si>
    <t>Columna1</t>
  </si>
  <si>
    <t>7</t>
  </si>
  <si>
    <t>8</t>
  </si>
  <si>
    <t>9</t>
  </si>
  <si>
    <t>10</t>
  </si>
  <si>
    <t>11</t>
  </si>
  <si>
    <t>12</t>
  </si>
  <si>
    <t>13</t>
  </si>
  <si>
    <t>14</t>
  </si>
  <si>
    <t>15</t>
  </si>
  <si>
    <t>16</t>
  </si>
  <si>
    <t>17</t>
  </si>
  <si>
    <t>18</t>
  </si>
  <si>
    <t>19</t>
  </si>
  <si>
    <t>20</t>
  </si>
  <si>
    <t>21</t>
  </si>
  <si>
    <t>22</t>
  </si>
  <si>
    <t>23</t>
  </si>
  <si>
    <t>24</t>
  </si>
  <si>
    <t>25</t>
  </si>
  <si>
    <t>26</t>
  </si>
  <si>
    <t>27</t>
  </si>
  <si>
    <t>28</t>
  </si>
  <si>
    <t>Sección 1: Información general</t>
  </si>
  <si>
    <t>Sección 1: Datos de campos</t>
  </si>
  <si>
    <t>Sección 1: Identificación</t>
  </si>
  <si>
    <t>Dependencia</t>
  </si>
  <si>
    <t>Subdepencia</t>
  </si>
  <si>
    <t>Unidad/Equipo</t>
  </si>
  <si>
    <t>Nombre Conjunto</t>
  </si>
  <si>
    <t>Publicable</t>
  </si>
  <si>
    <t>No aplica</t>
  </si>
  <si>
    <t>Clasificación como información Pública</t>
  </si>
  <si>
    <t>Seleccione mediante lista desplegable, la dependencia responsable de producir o custodiar la información. La codificación de las dependencias se puede consultar en la pestaña (DEPENDENCIAS) realizada a partir del Decreto 863 de 2020.</t>
  </si>
  <si>
    <t xml:space="preserve">Seleccione mediante lista desplegable, la subdependencia o subdirección responsable de producir o custodiar la información. </t>
  </si>
  <si>
    <t>Escriba el nombre del equipo o unidad responsable de producir o custodiar la información.</t>
  </si>
  <si>
    <t>Escriba el nombre del conjunto de datos al que se hace referencia.</t>
  </si>
  <si>
    <r>
      <t xml:space="preserve">Seleccione mediante lista desplegable, </t>
    </r>
    <r>
      <rPr>
        <b/>
        <sz val="11"/>
        <color rgb="FF000000"/>
        <rFont val="Calibri"/>
        <family val="2"/>
      </rPr>
      <t>SI</t>
    </r>
    <r>
      <rPr>
        <sz val="11"/>
        <color rgb="FF000000"/>
        <rFont val="Calibri"/>
        <family val="2"/>
        <charset val="1"/>
      </rPr>
      <t xml:space="preserve">, cuando el conjunto de datos sea para publicación a través del portal de datos abierto o </t>
    </r>
    <r>
      <rPr>
        <b/>
        <sz val="11"/>
        <color rgb="FF000000"/>
        <rFont val="Calibri"/>
        <family val="2"/>
      </rPr>
      <t>NO</t>
    </r>
    <r>
      <rPr>
        <sz val="11"/>
        <color rgb="FF000000"/>
        <rFont val="Calibri"/>
        <family val="2"/>
        <charset val="1"/>
      </rPr>
      <t xml:space="preserve"> cuando el conjunto de datos contenga información interna o sensible y no será publicado.</t>
    </r>
  </si>
  <si>
    <r>
      <t xml:space="preserve">Seleccione mediante lista desplegable la categoría de la información: </t>
    </r>
    <r>
      <rPr>
        <b/>
        <sz val="11"/>
        <color rgb="FF000000"/>
        <rFont val="Calibri"/>
        <family val="2"/>
      </rPr>
      <t>Pública</t>
    </r>
    <r>
      <rPr>
        <sz val="11"/>
        <color rgb="FF000000"/>
        <rFont val="Calibri"/>
        <family val="2"/>
        <charset val="1"/>
      </rPr>
      <t xml:space="preserve">, cuando el conjunto de datos contenga información que puede ser expuesta al ciudadano a través del portal de datos abierto, </t>
    </r>
    <r>
      <rPr>
        <b/>
        <sz val="11"/>
        <color rgb="FF000000"/>
        <rFont val="Calibri"/>
        <family val="2"/>
      </rPr>
      <t>Reservada o Clasificada</t>
    </r>
    <r>
      <rPr>
        <sz val="11"/>
        <color rgb="FF000000"/>
        <rFont val="Calibri"/>
        <family val="2"/>
        <charset val="1"/>
      </rPr>
      <t xml:space="preserve"> cuando el conjunto de datos contenga información que no debe ser Publicada por su sensibilidad.</t>
    </r>
  </si>
  <si>
    <t>Sección 2: Información para publicación</t>
  </si>
  <si>
    <t>Sección 2: Datos generales</t>
  </si>
  <si>
    <t>sección 2: Criterios de impacto</t>
  </si>
  <si>
    <t xml:space="preserve">Dependencia </t>
  </si>
  <si>
    <t>Subdependencia</t>
  </si>
  <si>
    <t xml:space="preserve">Nombre Conjunto </t>
  </si>
  <si>
    <t>En este campo encontrará la dependencia responsable de producir o custodiar la información. La codificación de las dependencias se puede consultar en la pestaña (DEPENDENCIAS) realizada a partir del Decreto 863 de 2020. (Dato no modificable).</t>
  </si>
  <si>
    <t>En este campo encontrará la subdependencia o subdirección responsable de producir o custodiar la información. (Dato no modificable).</t>
  </si>
  <si>
    <t>En este campo encontrará el nombre del conjunto de datos al que se hace referencia. (Dato no modificable).</t>
  </si>
  <si>
    <t>Sección 3: Actualización de la información</t>
  </si>
  <si>
    <t>Sección 3: Datos básicos</t>
  </si>
  <si>
    <t>Sección 3: Criterios de dificultad</t>
  </si>
  <si>
    <t>Descripción</t>
  </si>
  <si>
    <t>Formato Descarga</t>
  </si>
  <si>
    <t>Temática (actual)</t>
  </si>
  <si>
    <t>Temática (Mintic)</t>
  </si>
  <si>
    <t>Grupo</t>
  </si>
  <si>
    <t>Palabras clave</t>
  </si>
  <si>
    <t>Metadatos</t>
  </si>
  <si>
    <t>Diccionario de datos</t>
  </si>
  <si>
    <t>Catálogo de objetos</t>
  </si>
  <si>
    <t>Licencia de uso</t>
  </si>
  <si>
    <t>Ámbito geográfico</t>
  </si>
  <si>
    <t>Describa el contenido del conjunto de datos respecto a su contenido de una forma clara.</t>
  </si>
  <si>
    <t>Seleccione mediante lista desplegable, el formato del dato que está siendo analizado (csv, tabla DB, excel)</t>
  </si>
  <si>
    <t>Seleccione mediante lista desplegable, a que temática hace referencia el conjunto de datos de acuerdo a las publicadas por Min TIC.</t>
  </si>
  <si>
    <t>Seleccione mediante lista desplegable, a que temática hace referencia el conjunto de datos de acuerdo a las publicadas por Min Tic.</t>
  </si>
  <si>
    <t>Seleccione mediante lista desplegable, a que grupo al que pertenece el conjunto de datos dentro de la temática de interés.</t>
  </si>
  <si>
    <t>Describa las palabras claves asociadas al conjunto de datos y que facilitan su búsqueda en los servicios de catalogación.</t>
  </si>
  <si>
    <t>Seleccione mediante lista desplegable, formato en el que se extraerán los datos geográficos (lugar de almacenamiento).</t>
  </si>
  <si>
    <t>Seleccione mediante lista desplegable, formato en el que se reporta el diccionario de datos.</t>
  </si>
  <si>
    <t>Seleccione mediante lista desplegable, como se reporta el catálogo de objetos para el dato que está publicado o que está en proceso de validación.</t>
  </si>
  <si>
    <t>Seleccione mediante lista desplegable, cual es a licencia de uso asociada al conjunto de datos que se está publicando.</t>
  </si>
  <si>
    <t>Catalogación de la información. Opciones: Centro poblado, Departamental, Internacional, Municipal o Nacional.</t>
  </si>
  <si>
    <t>Sección 4: Datos del responsable</t>
  </si>
  <si>
    <t>Sección 4: Resultados</t>
  </si>
  <si>
    <t>Fecha Publicación</t>
  </si>
  <si>
    <t xml:space="preserve">Fecha Inicio </t>
  </si>
  <si>
    <t xml:space="preserve">Fecha Fin </t>
  </si>
  <si>
    <t xml:space="preserve">Frecuencia de actualización  </t>
  </si>
  <si>
    <t>Fecha de publicación del conjunto de datos en el portal MEData (AAAA-MM-DD).</t>
  </si>
  <si>
    <t>Fecha inicial de los registros que se están publicando (Vigencia del conjunto) (AAAA-MM-DD).</t>
  </si>
  <si>
    <t>Fecha final de los registros que se están publicando (Vigencia del conjunto) (AAAA-MM-DD).</t>
  </si>
  <si>
    <t>Seleccione mediante lista desplegable, cual es la periodicidad para la actualización del conjunto de datos.</t>
  </si>
  <si>
    <t>Sección 5: Dato de conexiones</t>
  </si>
  <si>
    <t>Nombre Contacto Proceso</t>
  </si>
  <si>
    <t>Correo Contacto Proceso</t>
  </si>
  <si>
    <t>Nombre del Contacto Técnico</t>
  </si>
  <si>
    <t>Correo Contacto Técnico</t>
  </si>
  <si>
    <t>Escriba el nombre de la persona vinculada responsable del conjunto de datos.</t>
  </si>
  <si>
    <t>Escriba el correo corporativo de la persona vinculada responsable del conjunto de datos.</t>
  </si>
  <si>
    <t>Escriba el nombre de la persona vinculada o contratista que técnicamente conoce y apoya el proceso.</t>
  </si>
  <si>
    <t>Escriba el correo corporativo de la persona vinculada o contratista que técnicamente conoce y apoya el proceso.</t>
  </si>
  <si>
    <t>Fuente de Datos</t>
  </si>
  <si>
    <t>Nombre del servidor</t>
  </si>
  <si>
    <t xml:space="preserve"> IP del servidor</t>
  </si>
  <si>
    <t>Puerto</t>
  </si>
  <si>
    <t>Ambiente</t>
  </si>
  <si>
    <t>Base de datos</t>
  </si>
  <si>
    <t>Tipo</t>
  </si>
  <si>
    <t>Esquema</t>
  </si>
  <si>
    <t>Nombre de la tabla o vistas</t>
  </si>
  <si>
    <t>Usuario de conexión</t>
  </si>
  <si>
    <t>Servicio web
(URL )</t>
  </si>
  <si>
    <t>Ruta en NAS</t>
  </si>
  <si>
    <t>Nombre del archivo</t>
  </si>
  <si>
    <t>Seleccione mediante lista desplegable, lugar origen desde donde se dispone la información hacia el lago de datos.</t>
  </si>
  <si>
    <t>Escriba el nombre técnico con el que se reconoce el servidor o máquina donde está alojada la información.</t>
  </si>
  <si>
    <t>Escriba la IP del servidor o máquina que acaba de meencionar donde está alojada la información.</t>
  </si>
  <si>
    <t>Escriba por puerto por el cual se establecerá la conexión entre el servidor origen y el lago de datos.</t>
  </si>
  <si>
    <t>Indique si el servidor relacionado se encuentra en un ambiente de Desarrollo o Producción.</t>
  </si>
  <si>
    <t>Escriba el nombre de la base de datos que contiene la tabla donde se aloja la información del conjunto de datos.</t>
  </si>
  <si>
    <t>Seleccione mediante lista desplegable, que tipo o motor de Base de datos contiene la información del conjunto de datos.</t>
  </si>
  <si>
    <t>Escriba el nombre del esquema donde se encuentra la tabla o vista.</t>
  </si>
  <si>
    <t>Escriba el nombre de la tabla o la vista donde se almacenan o consultan los datos "originales" pertenecientes al conjunto.</t>
  </si>
  <si>
    <t xml:space="preserve">Escriba el usuario con el que se debe establecer la conexión a la Base de datos. </t>
  </si>
  <si>
    <t>Escriba la URL del sitio orrigen, desde donde se extraerá la información del conjunto de datos.</t>
  </si>
  <si>
    <t>Escriba la ruta de la NAS desde donde se comparte el conjunto de datos en formato csv o xlsx.</t>
  </si>
  <si>
    <t>Nombre del archivo que contiene la información del conjunto de datos dispuesto en la NAS. Debe llamarse minúsculas, sin caracteres especiales y con separador guion bajo.</t>
  </si>
  <si>
    <t>Nombre del dataset</t>
  </si>
  <si>
    <t>Nombre del campo</t>
  </si>
  <si>
    <t>Tipo de dato</t>
  </si>
  <si>
    <t>Longitud dato</t>
  </si>
  <si>
    <t>Descripción del campo</t>
  </si>
  <si>
    <t>Acepta nulos</t>
  </si>
  <si>
    <t>Subtipo/Dominio</t>
  </si>
  <si>
    <t>Escriba el nombre del conjunto de datos tal y como lo hizo en la pestaña de identificación y desplieguelo en los campos que tenga el conjunto de datos.</t>
  </si>
  <si>
    <t>Escriba el  nombre original del campo contenido en el feature class.</t>
  </si>
  <si>
    <t>Seleccione mediante lista desplegable, cual es el tipo del dato (numérico, texto, fecha…).</t>
  </si>
  <si>
    <t>Escriba cual es el número máximo de caracteres que componen el dato.</t>
  </si>
  <si>
    <t>Escriba una descripción breve y significativa la que hace referencia el campo.</t>
  </si>
  <si>
    <t>Seleccione mediante lista desplegable, si el campo acepta o no campos nulos o vacios.</t>
  </si>
  <si>
    <t>Escriba el nombre del  dominio o subtipo en caso que para el campo haya sido generado. Para facilitar su búsqueda en la sección correspondiente enlace el elemento a su descripción mediante un hipervínculo.</t>
  </si>
  <si>
    <t>Feature dataset</t>
  </si>
  <si>
    <t>Nombre del feature class</t>
  </si>
  <si>
    <t>Alias FC</t>
  </si>
  <si>
    <t>Geometría / Tipo Dato</t>
  </si>
  <si>
    <t>Cantidad de elementos</t>
  </si>
  <si>
    <t>Escriba el nombre del Conjunto de Datos en el que reposa el feature class en la GDB corporativa (en caso que sea procedente).</t>
  </si>
  <si>
    <t>Escriba el nombre del feature class objeto a diligenciar. Formato: DD-MM-AA</t>
  </si>
  <si>
    <t>Escriba el nombre del alias al que hace referencia el Feature Class, en caso que este haya sido generado.</t>
  </si>
  <si>
    <t>Seleccione mediante lista desplegable, cual es el tipo del dato o su geometría.</t>
  </si>
  <si>
    <t>Escriba el número de registros  que posee el elemento.</t>
  </si>
  <si>
    <t>Describa cual es la información que contiene el feature class.</t>
  </si>
  <si>
    <t>Sistema de coordenadas</t>
  </si>
  <si>
    <t>Fecha de elaboración</t>
  </si>
  <si>
    <t>Topología</t>
  </si>
  <si>
    <t>Reglas topológicas</t>
  </si>
  <si>
    <t>Excepciones</t>
  </si>
  <si>
    <t>Seleccione mediante lista desplegable, cual es el sistema de coordenadas asociado al elemento.</t>
  </si>
  <si>
    <t>Escriba la fecha en la que se diligencia la información del elemento.</t>
  </si>
  <si>
    <t>Seleccione mediante lista desplegable, si en el proceso de elaboración del elemento se le aplicaron reglas topológicas.</t>
  </si>
  <si>
    <t>Escriba las reglas topológicas utilizadas según el tipo de geometría.</t>
  </si>
  <si>
    <t>Escriba cuales son las excepciones que se pueden presentar a la hora de realizar el proceso de validación topológica.</t>
  </si>
  <si>
    <t>Conjuntos de Datos</t>
  </si>
  <si>
    <t>Tipo de conjunto de datos</t>
  </si>
  <si>
    <t>Nombre del dato o feature class sobre el que se va a validar su impacto
Dato no modificable.</t>
  </si>
  <si>
    <t>Seleccione entre: Alfaumerico o Geográfico</t>
  </si>
  <si>
    <t>Información que contribuye al crecimiento económico</t>
  </si>
  <si>
    <t>Generación de valor agregado</t>
  </si>
  <si>
    <t>Ámbito de impacto</t>
  </si>
  <si>
    <t>Información para consolidación de indicadores</t>
  </si>
  <si>
    <t xml:space="preserve">Demanda de los datos </t>
  </si>
  <si>
    <t>Seleccione de la lista la contribución al crecimiento económico: Contribuye al crecimiento económico integral del entorno regional/metropolitano, Contribuye al crecimiento económico integral de la ciudad, Contribuye al crecimiento de un sector económico específico o No contribuye al crecimiento económico</t>
  </si>
  <si>
    <t>Seleccione, mediante lista desplegable, cual es la generación de valor agregado: Genera valor agregado para grupos de interés  y dependencias alcaldía, Genera valor agregado para  grupos de interés, Genera valor agregado para dependencias alcaldía o No se ha contemplado el valor agregado</t>
  </si>
  <si>
    <t>Si es un set de datos ALFANUMÉRICO seleccione entre: Regional/Metropolitano, Municipal, Comunal/Barrial o No se ha identificado
Si es un set de datos GEOGRÁFICOS seleccione si: Es un dato fundamental, Es una capa del POT según Decreto 824 de 2021  y/o el Modelo LADM POT, Es un objeto territorial según la ICDE, Es un dato de alto valor potencial para análisis sociales, económicos  y ambientales del territorio o No contribuye a los procesos de planificación del territorio (Nota: Para mayor claridad vea la hoja “Ambito_impacto_Dato_geográfico”)</t>
  </si>
  <si>
    <t>Seleccione cual es el nivel de impacto para consolidar indicadores de la entidad: Indicadores del Plan de Desarrollo /Plan Ordenamiento, Indicadores Agendas de Interés municipal, Otros indicadores o Ninguno</t>
  </si>
  <si>
    <t>Seleccione cual es la demanda que tiene el dato: Demanda  interna y ciudadanía, Demanda interna, Demanda ciudadanía o No se ha identificado una demanda concreta</t>
  </si>
  <si>
    <t>Esfuerzo requerido para publicar</t>
  </si>
  <si>
    <t>Elementos requeridos para publicar</t>
  </si>
  <si>
    <t>Fuente de datos</t>
  </si>
  <si>
    <t>Calidad de la información</t>
  </si>
  <si>
    <t>Seleccione mediante lista desplegable, cual es el nivel de esfuerzo que hace la dependencia para publicar la información.</t>
  </si>
  <si>
    <t>Seleccione mediante lista desplegable, cual es la ubicación en el que se encuentra la información que va a ser publicada.</t>
  </si>
  <si>
    <t>Seleccione mediante lista desplegable, cual es el nivel de calidad de la información a partir de los aspectos identificados y diligenciados en los temas anteriores.</t>
  </si>
  <si>
    <t>Total de Impacto</t>
  </si>
  <si>
    <t>Total de Dificultad</t>
  </si>
  <si>
    <t>Cálculo total de los criterios de evaluación</t>
  </si>
  <si>
    <t>Conozca cual es el puntaje del dato en relación a los criterios de impacto.
Dato no modificable</t>
  </si>
  <si>
    <t>Conozca cual es el puntaje del dato en relación a los criterios de dificultad
Dato no modificable</t>
  </si>
  <si>
    <t>Conozca como se comporta el dato en relación a la pertinencia de su publicación.
Dato no modificable</t>
  </si>
  <si>
    <t>CONJUNTOS DE DATOS</t>
  </si>
  <si>
    <t>SECCIÓN 1: IDENTIFICACIÓN DE LOS DATOS</t>
  </si>
  <si>
    <t>_02_DAP</t>
  </si>
  <si>
    <t>Prospectiva, Información y Evaluación Estratégica</t>
  </si>
  <si>
    <t>Infraestructura de Datos</t>
  </si>
  <si>
    <t>No</t>
  </si>
  <si>
    <t>_00_SELECCIONE_ENTIDAD</t>
  </si>
  <si>
    <t>Seleccione una subdependencia</t>
  </si>
  <si>
    <t>Seleccione una acción</t>
  </si>
  <si>
    <t>ESTRUCTURA</t>
  </si>
  <si>
    <t>_01_DAGRD</t>
  </si>
  <si>
    <t>_03_Gerencia_del_Centro</t>
  </si>
  <si>
    <t>_04_Gerencia_de_Corregimientos</t>
  </si>
  <si>
    <t>_05_Gerencia_de_Diversidades_Sexuales_e_Identidades_de_Género</t>
  </si>
  <si>
    <t>_06_Gerencia_de_Proyectos_Estratégicos</t>
  </si>
  <si>
    <t>_07_Gerencia_Étnica</t>
  </si>
  <si>
    <t>_08_Comunicaciones</t>
  </si>
  <si>
    <t>_09_Cultura_Ciudadana</t>
  </si>
  <si>
    <t>_10_Desarrollo_Económico</t>
  </si>
  <si>
    <t>_11_Educación</t>
  </si>
  <si>
    <t>_12_Evaluación_y_Control</t>
  </si>
  <si>
    <t>_13_Gestión_Humana_y_Servicio_Ciudadanía</t>
  </si>
  <si>
    <t>_14_Gestión_y_ControL_Territorial</t>
  </si>
  <si>
    <t>_15_Gobierno_y_Gestión_del_Gabinete</t>
  </si>
  <si>
    <t>_16_Hacienda</t>
  </si>
  <si>
    <t>_17_Inclusión_Social_Familia</t>
  </si>
  <si>
    <t>_18_Infraestructura_Física</t>
  </si>
  <si>
    <t>_19_Innovación_Digital</t>
  </si>
  <si>
    <t>_20_Juventud</t>
  </si>
  <si>
    <t>_21_Paz_y_Derechos_Humanos</t>
  </si>
  <si>
    <t>_22_Medio_Ambiente</t>
  </si>
  <si>
    <t>_23_Movilidad</t>
  </si>
  <si>
    <t>_24_Mujeres</t>
  </si>
  <si>
    <t>_25_Participación_Ciudadana</t>
  </si>
  <si>
    <t>_26_Salud</t>
  </si>
  <si>
    <t>_27_Seguridad_y_Convivencia</t>
  </si>
  <si>
    <t>_28_Suministros_y_Servicios</t>
  </si>
  <si>
    <t>_29_Secretaría_General</t>
  </si>
  <si>
    <t>_30_Privada</t>
  </si>
  <si>
    <t>_31_Turismo_ y_ Entretenimiento</t>
  </si>
  <si>
    <t>_40_Aeropuerto_Olaya_Herrera</t>
  </si>
  <si>
    <t>_41_Agencia_Gestión_Paisaje_y_Patrimonio_y_APP</t>
  </si>
  <si>
    <t>_42_Biblioteca_Pública_Piloto</t>
  </si>
  <si>
    <t>_43_Colegio_Mayor_de_Antioquia</t>
  </si>
  <si>
    <t>_44_Hospital_General</t>
  </si>
  <si>
    <t>_45_Inder</t>
  </si>
  <si>
    <t>_46_Isvimed</t>
  </si>
  <si>
    <t>_47_ITM</t>
  </si>
  <si>
    <t>_48_Metrosalud</t>
  </si>
  <si>
    <t>_49_Museo_Casa_de_la_Memoria</t>
  </si>
  <si>
    <t>_50_Pascual_Bravo</t>
  </si>
  <si>
    <t>_51_Sapiencia</t>
  </si>
  <si>
    <t>_60_EDU</t>
  </si>
  <si>
    <t>_61_EPM</t>
  </si>
  <si>
    <t>_62_ESU</t>
  </si>
  <si>
    <t>_63_Metromed</t>
  </si>
  <si>
    <t>_64_Metroparques</t>
  </si>
  <si>
    <t>_65_Metroplús</t>
  </si>
  <si>
    <t>_66_Plaza_Mayor</t>
  </si>
  <si>
    <t>_67_SAVIA_Salud</t>
  </si>
  <si>
    <t>_68_Terminales</t>
  </si>
  <si>
    <t>_80_ACI</t>
  </si>
  <si>
    <t>_81_Bureau</t>
  </si>
  <si>
    <t>_82_Corp_Cuenca_Verde</t>
  </si>
  <si>
    <t>_83_Corp_Hospital_Infantil_Concejo_de_Medellín</t>
  </si>
  <si>
    <t>_84_Corp._Parque_Arví</t>
  </si>
  <si>
    <t>_85_Créame</t>
  </si>
  <si>
    <t>_86_Ferrocarriles_de_Antioquia</t>
  </si>
  <si>
    <t>_87_Fondo_de_Garantías</t>
  </si>
  <si>
    <t>_88_Fund_Jardín_Botánico</t>
  </si>
  <si>
    <t>_89_Parque_Explora</t>
  </si>
  <si>
    <t>_90_Ruta_N</t>
  </si>
  <si>
    <t>_91_Teleantioquia</t>
  </si>
  <si>
    <t>_92_Telemedellín</t>
  </si>
  <si>
    <t>_93_Buen_Comienzo</t>
  </si>
  <si>
    <t>Conocimiento y reducción del riesgo</t>
  </si>
  <si>
    <t>Planeación Social y Económica</t>
  </si>
  <si>
    <t>Gerencia del Centro</t>
  </si>
  <si>
    <t>Gerencia de Corregimientos</t>
  </si>
  <si>
    <t>Gerencia de Diversidades Sexuales e Identidades de Género</t>
  </si>
  <si>
    <t>Gerencia de Proyectos Estratégicos</t>
  </si>
  <si>
    <t>Gerencia Étnica</t>
  </si>
  <si>
    <t>Comunicaciones</t>
  </si>
  <si>
    <t>Ciudadanía Cultural</t>
  </si>
  <si>
    <t>Desarrollo Rural</t>
  </si>
  <si>
    <t>Administrativa y Financiera</t>
  </si>
  <si>
    <t>Evaluación y Seguimiento</t>
  </si>
  <si>
    <t>Gestión Humana</t>
  </si>
  <si>
    <t>Control Urbanístico</t>
  </si>
  <si>
    <t>Gobierno y Gestión del Gabinete</t>
  </si>
  <si>
    <t>Ingresos</t>
  </si>
  <si>
    <t>Grupos Poblacionales</t>
  </si>
  <si>
    <t>Planeación</t>
  </si>
  <si>
    <t>Servicios de Tecnología de la Innovación</t>
  </si>
  <si>
    <t>Juventud</t>
  </si>
  <si>
    <t>Justicia Restaurativa</t>
  </si>
  <si>
    <t>Gestión Ambiental</t>
  </si>
  <si>
    <t>Seguridad Vial y Control</t>
  </si>
  <si>
    <t>Derechos</t>
  </si>
  <si>
    <t>Formación y Participación Ciudadana</t>
  </si>
  <si>
    <t>Gestión de Servicios de Salud</t>
  </si>
  <si>
    <t>Planeación de la Seguridad</t>
  </si>
  <si>
    <t>Planeación y Evaluación</t>
  </si>
  <si>
    <t>Defensa y Protección de lo Público</t>
  </si>
  <si>
    <t>Secretaría Privada</t>
  </si>
  <si>
    <t>Planificación, Control y Competitividad Turística</t>
  </si>
  <si>
    <t>Aeropuerto Olaya Herrera</t>
  </si>
  <si>
    <t>Agencia para la Gestión del Paisaje y el Patrimonio y APP</t>
  </si>
  <si>
    <t>Biblioteca Público Piloto</t>
  </si>
  <si>
    <t>Colegio Mayor de Antioquia</t>
  </si>
  <si>
    <t>Hospital General</t>
  </si>
  <si>
    <t>Inder</t>
  </si>
  <si>
    <t>Isvimed</t>
  </si>
  <si>
    <t>ITM</t>
  </si>
  <si>
    <t>Metrosalud</t>
  </si>
  <si>
    <t>Museo Casa de la Memoria</t>
  </si>
  <si>
    <t>Pascual Bravo</t>
  </si>
  <si>
    <t>Sapiencia</t>
  </si>
  <si>
    <t>EDU</t>
  </si>
  <si>
    <t>EPM</t>
  </si>
  <si>
    <t>ESU</t>
  </si>
  <si>
    <t>Metromed</t>
  </si>
  <si>
    <t>Metroparques</t>
  </si>
  <si>
    <t>Metroplús</t>
  </si>
  <si>
    <t>Plaza Mayor</t>
  </si>
  <si>
    <t>SAVIA Salud</t>
  </si>
  <si>
    <t>Terminales</t>
  </si>
  <si>
    <t>ACI</t>
  </si>
  <si>
    <t>Bureau</t>
  </si>
  <si>
    <t>Corporación Cuenca Verde</t>
  </si>
  <si>
    <t>Corporación Hospital Infantil Concejo de Medellín</t>
  </si>
  <si>
    <t>Corporación Parque Arví</t>
  </si>
  <si>
    <t>Créame</t>
  </si>
  <si>
    <t>Ferrocarriles de Antioquia</t>
  </si>
  <si>
    <t>Fondo de Garantías</t>
  </si>
  <si>
    <t>Fundación Jardín Botánico</t>
  </si>
  <si>
    <t>Parque Explora</t>
  </si>
  <si>
    <t>Ruta N</t>
  </si>
  <si>
    <t>Teleantioquia</t>
  </si>
  <si>
    <t>Telemedellín</t>
  </si>
  <si>
    <t>Buen Comienzo</t>
  </si>
  <si>
    <t>Manejo de desastres</t>
  </si>
  <si>
    <t>Arte y cultura</t>
  </si>
  <si>
    <t>Creación y Fortalecimiento Empresarial</t>
  </si>
  <si>
    <t>Planeación Educativa</t>
  </si>
  <si>
    <t>Asesoría y Acompañamiento</t>
  </si>
  <si>
    <t>Servicio a la Ciudadanía</t>
  </si>
  <si>
    <t>Catastro</t>
  </si>
  <si>
    <t>Tesorería</t>
  </si>
  <si>
    <t>Técnica de Inclusión Social</t>
  </si>
  <si>
    <t>Construcción y Mantenimiento</t>
  </si>
  <si>
    <t>Ciudad Inteligente</t>
  </si>
  <si>
    <t>Construcción de la Paz Territorial</t>
  </si>
  <si>
    <t>Recursos Naturales Renovables</t>
  </si>
  <si>
    <t>Legal</t>
  </si>
  <si>
    <t>Transversalización</t>
  </si>
  <si>
    <t>Organización Social</t>
  </si>
  <si>
    <t>Salud Pública</t>
  </si>
  <si>
    <t>Operativa de la Seguridad</t>
  </si>
  <si>
    <t>Selección de Proveedores</t>
  </si>
  <si>
    <t>Promoción Turística y Entretenimiento</t>
  </si>
  <si>
    <t>Planeación Territorial y Estratégica de Ciudad</t>
  </si>
  <si>
    <t>Biblioteca, Lectura y Patrimonio</t>
  </si>
  <si>
    <t>Prestación del Servicio Educativo</t>
  </si>
  <si>
    <t>Desarrollo Institucional</t>
  </si>
  <si>
    <t>Servicios Públicos</t>
  </si>
  <si>
    <t>Presupuesto y Gestión Financiera</t>
  </si>
  <si>
    <t>Derechos Humanos</t>
  </si>
  <si>
    <t>Protección y Bienestar Animal</t>
  </si>
  <si>
    <t>Técnica</t>
  </si>
  <si>
    <t>Planeación Local y Presupuesto Participativo</t>
  </si>
  <si>
    <t>Gobierno Local y Convivencia</t>
  </si>
  <si>
    <t>Ejecución de la Contratación</t>
  </si>
  <si>
    <t>Fonvalmed</t>
  </si>
  <si>
    <t>Gerencia de Movilidad Humana</t>
  </si>
  <si>
    <t>Espacio Público</t>
  </si>
  <si>
    <t>Gestión de Bienes</t>
  </si>
  <si>
    <t>APEV</t>
  </si>
  <si>
    <t>_31_Turismo_y_Entretenimiento</t>
  </si>
  <si>
    <t>METADATOS</t>
  </si>
  <si>
    <t>SECCIÓN 1:  INFORMACIÓN GENERAL</t>
  </si>
  <si>
    <t>SECCIÓN 2:  INFORMACIÓN PARA PUBLICACIÓN</t>
  </si>
  <si>
    <t>SECCIÓN 3: ACTUALIZACIÓN DE LA INFORMACIÓN</t>
  </si>
  <si>
    <t>SECCIÓN 4: DATOS DEL RESPONSABLE</t>
  </si>
  <si>
    <t xml:space="preserve">SECCIÓN 5: DATOS DE CONEXIÓN </t>
  </si>
  <si>
    <t>BASE DE DATOS</t>
  </si>
  <si>
    <t>SERVICIO WEB</t>
  </si>
  <si>
    <t>EXCEL / CSV / GDB / GPKG / SHP / CAD</t>
  </si>
  <si>
    <t>Nombre de Conjunto</t>
  </si>
  <si>
    <t>Formato Descarga Usuario</t>
  </si>
  <si>
    <t>Metadatos geográficos</t>
  </si>
  <si>
    <t>Fecha Publicación (AAAA-MM-DD)</t>
  </si>
  <si>
    <t>Fecha Inicio Conjunto  
(AAAA-MM-DD)</t>
  </si>
  <si>
    <t>Fecha  Fin  Conjunto     (AAAA-MM-DD)</t>
  </si>
  <si>
    <t>Nombre de la tabla o vistas o dataset</t>
  </si>
  <si>
    <t xml:space="preserve">Observaciones </t>
  </si>
  <si>
    <t>Los PPS son datos provistos por Empresas Públicas de Medellín que representan la conexión de por lo menos un servicio público a un cliente residencial.</t>
  </si>
  <si>
    <t>FGDB</t>
  </si>
  <si>
    <t>_17_Ordenamiento_Territorial</t>
  </si>
  <si>
    <t>Uso, Aprovechamiento y Ocupación del Territorio</t>
  </si>
  <si>
    <t>EPM, PPS</t>
  </si>
  <si>
    <t>Barrio_Vereda</t>
  </si>
  <si>
    <t>Si, archivo XML</t>
  </si>
  <si>
    <t>Si, archivo  XLS-XLSX/CSV</t>
  </si>
  <si>
    <t xml:space="preserve">No requiere catálogo </t>
  </si>
  <si>
    <t>Seleccione una opción</t>
  </si>
  <si>
    <t>Anual</t>
  </si>
  <si>
    <t>Javier Ayala</t>
  </si>
  <si>
    <t>javier.ayala@medellin.gov.co</t>
  </si>
  <si>
    <t>Federico Hernández</t>
  </si>
  <si>
    <t>federico.hernandez@medellin.gov.co</t>
  </si>
  <si>
    <t>GDB Corporativa</t>
  </si>
  <si>
    <t>Desarrollo</t>
  </si>
  <si>
    <t>Postgres</t>
  </si>
  <si>
    <t>planeacionED</t>
  </si>
  <si>
    <t>pps_epm_2023</t>
  </si>
  <si>
    <t>https://www.medellin.gov.co/servidormapas/rest/services/vivienda_ciudad_terri/VM_StoryMap_PPS/MapServer</t>
  </si>
  <si>
    <t>Seleccione un formato</t>
  </si>
  <si>
    <t>_00_Seleccione_tematica</t>
  </si>
  <si>
    <t>Seleccione el grupo</t>
  </si>
  <si>
    <t>DICCIONARIO DE DATOS</t>
  </si>
  <si>
    <t>SECCIÓN 1: DATOS DE CAMPOS</t>
  </si>
  <si>
    <t>SECCIÓN 2: DATOS GENERALES (sólo aplica a datos geográficos)</t>
  </si>
  <si>
    <t>SECCIÓN 3: DATOS BÁSICOS (sólo aplica a datos geográficos)</t>
  </si>
  <si>
    <r>
      <t xml:space="preserve">Nombre del Conjunto de datos
</t>
    </r>
    <r>
      <rPr>
        <sz val="10"/>
        <color rgb="FF000000"/>
        <rFont val="Arial"/>
        <family val="2"/>
      </rPr>
      <t>(Seleccione una opción del desplegable)</t>
    </r>
  </si>
  <si>
    <t>Observaciones</t>
  </si>
  <si>
    <t>Alias</t>
  </si>
  <si>
    <t>Columna2</t>
  </si>
  <si>
    <t xml:space="preserve">Si </t>
  </si>
  <si>
    <t xml:space="preserve">Punto </t>
  </si>
  <si>
    <t>MAGNA_Medellin_Antioquia_2010</t>
  </si>
  <si>
    <t>Texto/String</t>
  </si>
  <si>
    <t>Doble/Double</t>
  </si>
  <si>
    <t>ACCION</t>
  </si>
  <si>
    <t>FORMATO_CARGA</t>
  </si>
  <si>
    <t>TEMATICA_ACTUAL</t>
  </si>
  <si>
    <t>AMBITO_GEOGRAFICO</t>
  </si>
  <si>
    <t>CATALOGO_OBJETOS</t>
  </si>
  <si>
    <t>LICENCIA_USO</t>
  </si>
  <si>
    <t>ACTUALIZACION</t>
  </si>
  <si>
    <t>UBICACION</t>
  </si>
  <si>
    <t>AMBIENTE</t>
  </si>
  <si>
    <t>TIPOBD</t>
  </si>
  <si>
    <t>TIPO_DATO</t>
  </si>
  <si>
    <t>NULOS</t>
  </si>
  <si>
    <t>GEOMETRIA</t>
  </si>
  <si>
    <t>COORDENADAS</t>
  </si>
  <si>
    <t>TOPOLOGIA</t>
  </si>
  <si>
    <t>FORMATO_DESCARGA</t>
  </si>
  <si>
    <t>IMPACTO_01</t>
  </si>
  <si>
    <t>VALOR</t>
  </si>
  <si>
    <t>IMPACTO_02</t>
  </si>
  <si>
    <t>IMPACTO_03</t>
  </si>
  <si>
    <t>IMPACTO_04</t>
  </si>
  <si>
    <t>IMPACTO_05</t>
  </si>
  <si>
    <t>DIFICULTAD_01</t>
  </si>
  <si>
    <t>DIFICULTAD_02</t>
  </si>
  <si>
    <t>DIFICULTAD_03</t>
  </si>
  <si>
    <t>DIFICULTAD_04</t>
  </si>
  <si>
    <t>OPEN_DATA</t>
  </si>
  <si>
    <t>PRUEBA</t>
  </si>
  <si>
    <t>TIPO_DOMINIO_SUBTIPO</t>
  </si>
  <si>
    <t>TRANSPARENCIA</t>
  </si>
  <si>
    <t>Clasificacion_Publica</t>
  </si>
  <si>
    <t>Ley_1581</t>
  </si>
  <si>
    <t>Autorizacion_Titular</t>
  </si>
  <si>
    <t>Tipo_Tratamiento</t>
  </si>
  <si>
    <t>Titular_Informado</t>
  </si>
  <si>
    <t>Conserva_Autorizacion</t>
  </si>
  <si>
    <t>Tipo_conjunto_datos</t>
  </si>
  <si>
    <t>Seleccione una temática</t>
  </si>
  <si>
    <t>Contribuye al crecimiento económico integral del entorno regional/metropolitano</t>
  </si>
  <si>
    <t xml:space="preserve">Genera valor agregado para grupos de interés  y dependencias alcaldía </t>
  </si>
  <si>
    <t>Regional/Metropolitano</t>
  </si>
  <si>
    <t>Indicadores del Plan de Desarrollo /Plan Ordenamiento</t>
  </si>
  <si>
    <t>Demanda  interna y ciudadanía</t>
  </si>
  <si>
    <t>La información está consolidada</t>
  </si>
  <si>
    <t>La información está  lista para publicar</t>
  </si>
  <si>
    <t>Se encuentra en un servidor del Municipio</t>
  </si>
  <si>
    <t>Cumple con todos los elementos de calidad (alfanuméricos y/o geográficos)</t>
  </si>
  <si>
    <t>Si</t>
  </si>
  <si>
    <t>SHP</t>
  </si>
  <si>
    <t>Desarrollo económico y población</t>
  </si>
  <si>
    <t>Comuna _ Corregimiento</t>
  </si>
  <si>
    <t>Aporta catálogo</t>
  </si>
  <si>
    <t>Creative Commons 4.0</t>
  </si>
  <si>
    <t>Diario</t>
  </si>
  <si>
    <t>Punto</t>
  </si>
  <si>
    <t>Contribuye al crecimiento económico integral de la ciudad</t>
  </si>
  <si>
    <t>Genera valor agregado para  grupos de interés</t>
  </si>
  <si>
    <t>Municipal</t>
  </si>
  <si>
    <t>Indicadores Agendas de Interés municipal</t>
  </si>
  <si>
    <t>Demanda interna</t>
  </si>
  <si>
    <t>Es necesario consolidar la información desde diferentes fuentes antes de publicar</t>
  </si>
  <si>
    <t>La información tiene todos los elementos definidos menos el licenciamiento de uso y catálogo de objetos</t>
  </si>
  <si>
    <t>Se encuentra en un servidor externo</t>
  </si>
  <si>
    <t>Cumple parcialmente calidad alfanumérica (estructuración/ contenido base datos)</t>
  </si>
  <si>
    <t>CodedValue</t>
  </si>
  <si>
    <t>Datos sensibles</t>
  </si>
  <si>
    <t>Pública</t>
  </si>
  <si>
    <t>Público</t>
  </si>
  <si>
    <t>Conservación</t>
  </si>
  <si>
    <t>Alfanumerico</t>
  </si>
  <si>
    <t>Si/Anonimizar datos</t>
  </si>
  <si>
    <t>Educación, Cultura y Recreación</t>
  </si>
  <si>
    <t>Si, ArcGIS OnLine</t>
  </si>
  <si>
    <t>Si, ArcGIS On Line</t>
  </si>
  <si>
    <t>No aporta catálogo</t>
  </si>
  <si>
    <t>Semanal</t>
  </si>
  <si>
    <t>ArcGIS OnLine</t>
  </si>
  <si>
    <t>Producción</t>
  </si>
  <si>
    <t>MariaDB</t>
  </si>
  <si>
    <t>Entero/Integer</t>
  </si>
  <si>
    <t>Línea</t>
  </si>
  <si>
    <t>WGS84</t>
  </si>
  <si>
    <t>GDB</t>
  </si>
  <si>
    <t>Contribuye al crecimiento de un sector económico específico</t>
  </si>
  <si>
    <t>Genera valor agregado para dependencias alcaldía</t>
  </si>
  <si>
    <t>Comunal/Barrial</t>
  </si>
  <si>
    <t>Otros indicadores</t>
  </si>
  <si>
    <t>Demanda ciudadanía</t>
  </si>
  <si>
    <t>La información tiene todos los elementos definidos menos el licenciamiento de uso,  catálogo de objetos y diccionario de datos</t>
  </si>
  <si>
    <t>Se encuentra en archivos semiestructurados (Access, Excel, CSV)</t>
  </si>
  <si>
    <t>Cumple parcialmente calidad geográfica (faltan descriptores)</t>
  </si>
  <si>
    <t>Si/Ocultar columnas a publicar</t>
  </si>
  <si>
    <t>CODK</t>
  </si>
  <si>
    <t>Datos personales</t>
  </si>
  <si>
    <t>Reservada</t>
  </si>
  <si>
    <t>Privado</t>
  </si>
  <si>
    <t>Histórico</t>
  </si>
  <si>
    <t>Geográfico</t>
  </si>
  <si>
    <t>GPKG</t>
  </si>
  <si>
    <t>Gubernamental</t>
  </si>
  <si>
    <t>Área Metropolitana</t>
  </si>
  <si>
    <t>No aporta metadatos</t>
  </si>
  <si>
    <t>No aporta diccionario de datos</t>
  </si>
  <si>
    <t>Quincenal</t>
  </si>
  <si>
    <t>NAS-Community</t>
  </si>
  <si>
    <t>SQL Server</t>
  </si>
  <si>
    <t>Polígono</t>
  </si>
  <si>
    <t>Otro</t>
  </si>
  <si>
    <t>No contribuye al crecimiento económico</t>
  </si>
  <si>
    <t>No se ha contemplado el valor agregado</t>
  </si>
  <si>
    <t>No se ha identificado</t>
  </si>
  <si>
    <t>Ninguno</t>
  </si>
  <si>
    <t>No se ha identificado una demanda concreta</t>
  </si>
  <si>
    <t>Es necesario validar todos los elementos de la información</t>
  </si>
  <si>
    <t>Se encuentra totalmente desestructurada (Word, PDF)</t>
  </si>
  <si>
    <t>No tiene procesos de calidad</t>
  </si>
  <si>
    <t>DJDJD</t>
  </si>
  <si>
    <t>Datos públicos</t>
  </si>
  <si>
    <t>Clasificada</t>
  </si>
  <si>
    <t>Semiprivado</t>
  </si>
  <si>
    <t>Estadístico</t>
  </si>
  <si>
    <t>Alfanumérico (xlsx/csv)</t>
  </si>
  <si>
    <t>Hacienda, presupuesto y contratación</t>
  </si>
  <si>
    <t>Distrital</t>
  </si>
  <si>
    <t>No aplica metadatos</t>
  </si>
  <si>
    <t>Mensual</t>
  </si>
  <si>
    <t>Nas-Local</t>
  </si>
  <si>
    <t>Oracle</t>
  </si>
  <si>
    <t>Fecha/Date</t>
  </si>
  <si>
    <t>Tablas</t>
  </si>
  <si>
    <t>Desconocido</t>
  </si>
  <si>
    <t>API-Webservice</t>
  </si>
  <si>
    <t>Dato semiprivado</t>
  </si>
  <si>
    <t>Sensible</t>
  </si>
  <si>
    <t>Científico</t>
  </si>
  <si>
    <t>Infraestructura y Catastro</t>
  </si>
  <si>
    <t>Departamental</t>
  </si>
  <si>
    <t>Trimestral</t>
  </si>
  <si>
    <t>Directorio Local</t>
  </si>
  <si>
    <t>Booleano/Boolean</t>
  </si>
  <si>
    <t>No Aplica</t>
  </si>
  <si>
    <t>Excel/CSV</t>
  </si>
  <si>
    <t>Dato privado</t>
  </si>
  <si>
    <t>Publicación</t>
  </si>
  <si>
    <t>Medio Ambiente y Hábitat</t>
  </si>
  <si>
    <t>Nacional</t>
  </si>
  <si>
    <t>Semestral</t>
  </si>
  <si>
    <t>Base de Datos</t>
  </si>
  <si>
    <t>Json</t>
  </si>
  <si>
    <t>Movilidad</t>
  </si>
  <si>
    <t>Internacional</t>
  </si>
  <si>
    <t>Web Service</t>
  </si>
  <si>
    <t>Ordenamiento Territorial</t>
  </si>
  <si>
    <t>Bienal</t>
  </si>
  <si>
    <t>API</t>
  </si>
  <si>
    <t>Plan de Desarrollo</t>
  </si>
  <si>
    <t>Trienio</t>
  </si>
  <si>
    <t>Data Service SAP</t>
  </si>
  <si>
    <t>Social</t>
  </si>
  <si>
    <t>Cuadrienal</t>
  </si>
  <si>
    <t>Salud y Seguridad</t>
  </si>
  <si>
    <t>Decenal</t>
  </si>
  <si>
    <t>Sin frecuencia</t>
  </si>
  <si>
    <t>GEO_IMPACTO_03</t>
  </si>
  <si>
    <t>GEO_DIFICULTAD_01</t>
  </si>
  <si>
    <t>GEO_DIFICULTAD_02</t>
  </si>
  <si>
    <t>GEO_DIFICULTAD_03</t>
  </si>
  <si>
    <t>GEO_DIFICULTAD_04</t>
  </si>
  <si>
    <t>Es un dato fundamental</t>
  </si>
  <si>
    <t xml:space="preserve">La información está estructurada (Sin duplicados o datos redundantes) </t>
  </si>
  <si>
    <t>La información es libre</t>
  </si>
  <si>
    <t xml:space="preserve">Tiene todos los descriptores de datos (Diccionario de Datos y Metadatos) </t>
  </si>
  <si>
    <t>Cumple con todos los elementos de calidad (Completitud y Totalidad)</t>
  </si>
  <si>
    <t>Es una capa del POT según Decreto 824 de 2021  y/o el Modelo LADM POT</t>
  </si>
  <si>
    <t>Es necesario estructurar la información.</t>
  </si>
  <si>
    <t xml:space="preserve">La información es semilibre </t>
  </si>
  <si>
    <t>Sólo tiene Diccionario de Datos</t>
  </si>
  <si>
    <t xml:space="preserve">Cumple Completitud (los atributos deben estar completos, debe existir coherencia de datos, clasificación y relaciones) </t>
  </si>
  <si>
    <t>Es un objeto territorial según la ICDE (Infraestructura Colombiana de Datos)</t>
  </si>
  <si>
    <t>La información es privada</t>
  </si>
  <si>
    <t xml:space="preserve">Sólo tiene Metadatos </t>
  </si>
  <si>
    <t xml:space="preserve">Cumple Totalidad (entidades sin exceso o faltantes, de acuerdo al límite del proyecto) </t>
  </si>
  <si>
    <t>Es un dato de alto valor potencial para análisis sociales, económicos  y ambientales del territorio</t>
  </si>
  <si>
    <t xml:space="preserve">No tiene desripctores de datos. </t>
  </si>
  <si>
    <t>No contribuye a los procesos de planificación del territorio</t>
  </si>
  <si>
    <t>Nombre</t>
  </si>
  <si>
    <t>Valor</t>
  </si>
  <si>
    <t>CodigoFormato</t>
  </si>
  <si>
    <t>Cod. FO-GTIC-015</t>
  </si>
  <si>
    <t>VersionFormato</t>
  </si>
  <si>
    <t>Versión 3</t>
  </si>
  <si>
    <t>NombreFormato</t>
  </si>
  <si>
    <t>Formato
FO-GTIC Catálogo de Datos</t>
  </si>
  <si>
    <t>SECCIÓN 1: IDENTIFICACIÓN</t>
  </si>
  <si>
    <t>SECCIÓN 2: CRITERIOS DE IMPACTO</t>
  </si>
  <si>
    <t>SECCIÓN 3: CRITERIOS DE DIFICULTAD</t>
  </si>
  <si>
    <t>SECCIÓN 4: RESULTADOS</t>
  </si>
  <si>
    <t>MATRIZ DE PRIORIZACIÓN</t>
  </si>
  <si>
    <t>Tipo del conjuto de datos</t>
  </si>
  <si>
    <t>Calculo total de los criterios de evaluación</t>
  </si>
  <si>
    <t>Barrios y Veredas</t>
  </si>
  <si>
    <t xml:space="preserve"> </t>
  </si>
  <si>
    <t>Una vez identificados los Conjuntos de Datos es necesario realizar la priorización de los mismos para determinar el orden de publicación de conjunto de datos, esta priorización se realiza de acuerdo a los criterios de impacto y dificultad que se describen a continuación.</t>
  </si>
  <si>
    <t>CRITERIO DE IMPACTO</t>
  </si>
  <si>
    <t>CRITERIO DE DIFICULTAD</t>
  </si>
  <si>
    <r>
      <t>NOTA</t>
    </r>
    <r>
      <rPr>
        <sz val="9"/>
        <color rgb="FF009999"/>
        <rFont val="Arial"/>
        <family val="2"/>
      </rPr>
      <t>: Una vez priorizados todos los datos, se debe identificar  el orden de los conjuntos de datos empezando por los cuadrantes VT, seguido por MP, LP y finalmente NV. Posteriormente se debe establecer un cronograma donde se especifique en qué momento se debe realizar la publicación de los datos.</t>
    </r>
  </si>
  <si>
    <t>VICTORIA TEMPRANA</t>
  </si>
  <si>
    <t>Alto impacto</t>
  </si>
  <si>
    <t>Alta facilidad</t>
  </si>
  <si>
    <t>MEDIO PLAZO</t>
  </si>
  <si>
    <t>Baja facilidad</t>
  </si>
  <si>
    <t>LARGO PLAZO</t>
  </si>
  <si>
    <t>Bajo impacto</t>
  </si>
  <si>
    <t>NO APORTA VALOR</t>
  </si>
  <si>
    <t>TEMATICAS_MINTIC</t>
  </si>
  <si>
    <t>_01_Agricultura_y_Desarrollo_Rural</t>
  </si>
  <si>
    <t>_02_Ambiente_y_Desarrollo_Sostenible</t>
  </si>
  <si>
    <t>_03_Ciencia_Tecnología_e_Innovación</t>
  </si>
  <si>
    <t>_04_Comercio_Industria_y_Turismo</t>
  </si>
  <si>
    <t>_05_Cultura</t>
  </si>
  <si>
    <t>_06_Deporte_y_Recreación</t>
  </si>
  <si>
    <t>_07_Economía_y_Finanzas</t>
  </si>
  <si>
    <t>_08_Educación</t>
  </si>
  <si>
    <t>_09_Estadísticas_Nacionales</t>
  </si>
  <si>
    <t>_10_Función_Pública</t>
  </si>
  <si>
    <t>_11_Gastos_Gubernamentales</t>
  </si>
  <si>
    <t>_12_Hacienda_y_Crédito_Público</t>
  </si>
  <si>
    <t>_13_Inclusión_Social_y_Reconciliación</t>
  </si>
  <si>
    <t>_14_Justicia_y_Derecho</t>
  </si>
  <si>
    <t>_15_Mapas_Nacionales</t>
  </si>
  <si>
    <t>_16_Minas_y_Energías</t>
  </si>
  <si>
    <t>_18_Organismos_de_Control</t>
  </si>
  <si>
    <t>_19_Participación_Ciudadana</t>
  </si>
  <si>
    <t>_20_Presupuestos_Gubernamentales</t>
  </si>
  <si>
    <t>_21_Resultados_Electorales</t>
  </si>
  <si>
    <t>_22_Salud_y_Protección_Social</t>
  </si>
  <si>
    <t>_23_Seguridad_y_Defensa</t>
  </si>
  <si>
    <t>_24_Trabajo</t>
  </si>
  <si>
    <t>_25_Transporte</t>
  </si>
  <si>
    <t>_26_Vivienda_Ciudad_y_Territorio</t>
  </si>
  <si>
    <t>Cultivos</t>
  </si>
  <si>
    <t>Puntos  de Conexión Wifi</t>
  </si>
  <si>
    <t>Actividad Comercial y Empresarial</t>
  </si>
  <si>
    <t>Patrimonio Cultural Tangible</t>
  </si>
  <si>
    <t>Infraestructura Deportiva y de Recreación</t>
  </si>
  <si>
    <t>Fortalecimiento Empresarial</t>
  </si>
  <si>
    <t>Sedes</t>
  </si>
  <si>
    <t>Censos</t>
  </si>
  <si>
    <t>Gestión de la Entidad y los Servidores Públicos</t>
  </si>
  <si>
    <t>Gestión Bienes-Servicios por parte de la Entidad Municipal</t>
  </si>
  <si>
    <t>Seguimiento a Gastos e Ingresos</t>
  </si>
  <si>
    <t>Centros de Atención</t>
  </si>
  <si>
    <t>Gestión Carcelaria y Penitencial</t>
  </si>
  <si>
    <t>Catastro </t>
  </si>
  <si>
    <t>Gestión y Explotación Recursos Minero</t>
  </si>
  <si>
    <t>Control Disciplinario</t>
  </si>
  <si>
    <t>Organizaciones Sociales y Comunales</t>
  </si>
  <si>
    <t>Rendición de Cuentas </t>
  </si>
  <si>
    <t>Resultados Electorales </t>
  </si>
  <si>
    <t>Instituciones de Salud</t>
  </si>
  <si>
    <t>Instalaciones e Infraestructura de Seguridad</t>
  </si>
  <si>
    <t>Empleo</t>
  </si>
  <si>
    <t>Infraestructura y Gestión del Transporte</t>
  </si>
  <si>
    <t>Desarrollo Territorial y Urbano Planificado</t>
  </si>
  <si>
    <t>Pecuario</t>
  </si>
  <si>
    <t>Red Wifi</t>
  </si>
  <si>
    <t>Turismo</t>
  </si>
  <si>
    <t>Patrimonio Cultural Intangible</t>
  </si>
  <si>
    <t>Indicadores Económicos-Financieros</t>
  </si>
  <si>
    <t>Indicadores Educativos</t>
  </si>
  <si>
    <t>Puntos de Atención Ciudadana</t>
  </si>
  <si>
    <t>Pobreza</t>
  </si>
  <si>
    <t>Cobertura y uso del suelo</t>
  </si>
  <si>
    <t>Instrumentos de Gestión y Planificación</t>
  </si>
  <si>
    <t>Defensoría del Pueblo</t>
  </si>
  <si>
    <t>Procesos de Participación Pública</t>
  </si>
  <si>
    <t>Presupuesto Participativo </t>
  </si>
  <si>
    <t>Datos de Atención Sanitaria</t>
  </si>
  <si>
    <t>Indicadores de Seguridad y Defensa</t>
  </si>
  <si>
    <t>Protección Social </t>
  </si>
  <si>
    <t>Infraestructura y Gestión del Tránsito</t>
  </si>
  <si>
    <t>Vivienda</t>
  </si>
  <si>
    <t>Infraestructura Agropecuaria</t>
  </si>
  <si>
    <t>Ordenamiento Ambiental del Territorio</t>
  </si>
  <si>
    <t>Proyectos de Ciencia, Tecnología e Innovación</t>
  </si>
  <si>
    <t>Bienes de Interés Cultural-Patrimonial</t>
  </si>
  <si>
    <t>PQRS</t>
  </si>
  <si>
    <t>Grupos Vulnerables</t>
  </si>
  <si>
    <t>Dirección</t>
  </si>
  <si>
    <t>Datos sobre Enfermedades</t>
  </si>
  <si>
    <t>Riesgos y Subsidios Laborales</t>
  </si>
  <si>
    <t>Gestión de la Movilidad y Seguridad Vial</t>
  </si>
  <si>
    <t>Gestión del Riesgo</t>
  </si>
  <si>
    <t>Víctimas del Conflicto Armado</t>
  </si>
  <si>
    <t>Distribución poblacional</t>
  </si>
  <si>
    <t>Caracterización Socio-Económica</t>
  </si>
  <si>
    <t>Residuos </t>
  </si>
  <si>
    <t>Hidrografía</t>
  </si>
  <si>
    <t>Contaminación</t>
  </si>
  <si>
    <t>Imágenes</t>
  </si>
  <si>
    <t>Infraestructura Física</t>
  </si>
  <si>
    <t>Límites Político Administrativos</t>
  </si>
  <si>
    <t>Nombres geográficos</t>
  </si>
  <si>
    <t>Relieve</t>
  </si>
  <si>
    <t>Sistema de Referencia Geodésica</t>
  </si>
  <si>
    <t>Transporte</t>
  </si>
  <si>
    <t>AMBITO DE IMPACTO</t>
  </si>
  <si>
    <t>Dato fundamental</t>
  </si>
  <si>
    <t>Capa del POT según Decreto 824 de 2021  y/o el Modelo LADM POT</t>
  </si>
  <si>
    <t>Objeto Territorial</t>
  </si>
  <si>
    <t>Decreto 824 de 2021</t>
  </si>
  <si>
    <t xml:space="preserve">Grupo </t>
  </si>
  <si>
    <t xml:space="preserve">Dato Geográfico </t>
  </si>
  <si>
    <t>ÁMBITO DE APLICACIÓN</t>
  </si>
  <si>
    <t>TEMÁTICAS</t>
  </si>
  <si>
    <t>UNIDAD ESPACIAL</t>
  </si>
  <si>
    <t>Temática</t>
  </si>
  <si>
    <t xml:space="preserve">Objeto  </t>
  </si>
  <si>
    <t>Dimension</t>
  </si>
  <si>
    <t>Temas</t>
  </si>
  <si>
    <t xml:space="preserve">Catastro </t>
  </si>
  <si>
    <t>Manzana</t>
  </si>
  <si>
    <t>SUELO MUNICIPAL</t>
  </si>
  <si>
    <t>CLASIFICACIÓN DEL SUELO</t>
  </si>
  <si>
    <t>ClasificacionSuelo</t>
  </si>
  <si>
    <t xml:space="preserve">Ambiental </t>
  </si>
  <si>
    <t>Parque Nacional Natural</t>
  </si>
  <si>
    <t>Ambiental</t>
  </si>
  <si>
    <t>Información Base (urbano y rural)</t>
  </si>
  <si>
    <t>Lote</t>
  </si>
  <si>
    <t>SUELO URBANO</t>
  </si>
  <si>
    <t>AREAS DE ACTIVIDAD</t>
  </si>
  <si>
    <t>AreaActividadUrbana</t>
  </si>
  <si>
    <t>Reserva Natural</t>
  </si>
  <si>
    <t>Zonificación climática (rural)</t>
  </si>
  <si>
    <t>Construccion</t>
  </si>
  <si>
    <t>TRATAMIENTOS URBANÍSTICOS</t>
  </si>
  <si>
    <t>TratamientoUrbanístico</t>
  </si>
  <si>
    <t>Área Natural Unica</t>
  </si>
  <si>
    <t>Geología (rural)</t>
  </si>
  <si>
    <t>Uso del predio</t>
  </si>
  <si>
    <t>EQUIPAMIENTOS</t>
  </si>
  <si>
    <t>SistemaEquipamientosUrbanos</t>
  </si>
  <si>
    <t>Santuarios de Fauna </t>
  </si>
  <si>
    <t>Hidrografía y áreas hidrográficas (rural)</t>
  </si>
  <si>
    <t>Estadísticas por manzana</t>
  </si>
  <si>
    <t>ESPACIO PÚBLICO</t>
  </si>
  <si>
    <t>EspacioPublicoUrbano</t>
  </si>
  <si>
    <t>Santuarios de Flora</t>
  </si>
  <si>
    <t>Geomorfología (rural)</t>
  </si>
  <si>
    <t>Nomenclatura Domiciliaria</t>
  </si>
  <si>
    <t>SERVICIOS PÚBLICOS</t>
  </si>
  <si>
    <t>RedAcueductoUrbana</t>
  </si>
  <si>
    <t>Santuarios de Fauna y Flora</t>
  </si>
  <si>
    <t>Pendientes (rural)</t>
  </si>
  <si>
    <t>Eje de nomenclatura</t>
  </si>
  <si>
    <t>PTAP</t>
  </si>
  <si>
    <t>Vía Parque</t>
  </si>
  <si>
    <t>Capacidad de uso del suelo (rural)</t>
  </si>
  <si>
    <t>Codigo Postal</t>
  </si>
  <si>
    <t>InfraestructuraAcueductoUrbano</t>
  </si>
  <si>
    <t>Parque Natural Regional</t>
  </si>
  <si>
    <t>Cobertura y uso actual del suelo (rural) (metodología Corine Land Cover)</t>
  </si>
  <si>
    <t>Rio Medellin</t>
  </si>
  <si>
    <t>RedAlcantarilladoUrbana</t>
  </si>
  <si>
    <t>Reservas Forestales Protectoras / Productoras</t>
  </si>
  <si>
    <t>Uso potencial del suelo (rural)</t>
  </si>
  <si>
    <t>Red Hidrica</t>
  </si>
  <si>
    <t>PTAR</t>
  </si>
  <si>
    <t>Reservas Forestales Protectoras Nacionales</t>
  </si>
  <si>
    <t>Conflictos de uso del suelo (urbano y rural)</t>
  </si>
  <si>
    <t>Cuerpos de agua de referencia</t>
  </si>
  <si>
    <t>InfraestructuraAlcantarilladoUrbano</t>
  </si>
  <si>
    <t>Distrito de Manejo Integrado</t>
  </si>
  <si>
    <t>Áreas de conservación y protección ambiental. (urbano y rural)</t>
  </si>
  <si>
    <t>Jerarquia vial</t>
  </si>
  <si>
    <t>PerímetroServicios</t>
  </si>
  <si>
    <t>Distritos de Conservación de Suelos</t>
  </si>
  <si>
    <t>Amenazas</t>
  </si>
  <si>
    <t>Lineas del Sistema de transporte masivo</t>
  </si>
  <si>
    <t>TelecomunicacionesUrbano</t>
  </si>
  <si>
    <t>Areas de Recreación</t>
  </si>
  <si>
    <t>Económica</t>
  </si>
  <si>
    <t>Predial (urbano y rural)</t>
  </si>
  <si>
    <t>Estaciones del Sistema de transporte masivo</t>
  </si>
  <si>
    <t>RedEnergiaUrbana</t>
  </si>
  <si>
    <t>Reservas Naturales de la Sociedad Civil – RNSC</t>
  </si>
  <si>
    <t>Sociocultural</t>
  </si>
  <si>
    <t>Territorios étnicos (si existen)</t>
  </si>
  <si>
    <t>Sentido vial</t>
  </si>
  <si>
    <t>InfraestructuraEnergíaUrb</t>
  </si>
  <si>
    <t>Límite de zonas de reservas forestales de Ley 2 de 1959</t>
  </si>
  <si>
    <t>Funcional</t>
  </si>
  <si>
    <t>Ocupación actual</t>
  </si>
  <si>
    <t>Red Ciclista</t>
  </si>
  <si>
    <t>GasoductoUrb</t>
  </si>
  <si>
    <t>Zonificación de ZRF de ley 2da de 1959 </t>
  </si>
  <si>
    <t>División Político Administrativa (urbano y rural)</t>
  </si>
  <si>
    <t>Parada de transporte publico</t>
  </si>
  <si>
    <t>InfraestructuraGasUrb</t>
  </si>
  <si>
    <t>Sustracción de ZRF de ley 2da de 1959 </t>
  </si>
  <si>
    <t>Patrimonio Material (urbano y rural)</t>
  </si>
  <si>
    <t>Rutas de transporte publico</t>
  </si>
  <si>
    <t>VIAS Y TRANSPORTE</t>
  </si>
  <si>
    <t>SistemaVialUrbano</t>
  </si>
  <si>
    <t>Compensación de ZRF de ley 2da de 1959 </t>
  </si>
  <si>
    <t>Equipamientos existentes (urbano y rural)</t>
  </si>
  <si>
    <t>Calzada</t>
  </si>
  <si>
    <t>InfraestructuraTransporte</t>
  </si>
  <si>
    <t>Áreas Susceptibles a Procesos de Restauración Ecológica</t>
  </si>
  <si>
    <t>Espacio público existente (urbano y rural)</t>
  </si>
  <si>
    <t>Puente</t>
  </si>
  <si>
    <t>AREA CONDICION AMENAZA</t>
  </si>
  <si>
    <t>CondicionAmenazaUrbano</t>
  </si>
  <si>
    <t>Paramos (Atlas de Páramos y Páramos delimitados)</t>
  </si>
  <si>
    <t>Infraestructura vial y de transporte (urbano y rural)</t>
  </si>
  <si>
    <t xml:space="preserve">Límites Político-Administrativos </t>
  </si>
  <si>
    <t>AREA CONDICION RIESGO</t>
  </si>
  <si>
    <t>CondicionRiesgoUrbano</t>
  </si>
  <si>
    <t>Humedales RAMSAR</t>
  </si>
  <si>
    <t>Centros poblados con la caracterización físico espacial (vías, equipamientos, espacio público, Servicios Públicos)</t>
  </si>
  <si>
    <t>Comunas  y Corregimientos</t>
  </si>
  <si>
    <t>SUELO RURAL</t>
  </si>
  <si>
    <t>SistemaEquipamientosRurales</t>
  </si>
  <si>
    <t>Zonificación POMCAS</t>
  </si>
  <si>
    <t>Servicios públicos (urbano y rural)</t>
  </si>
  <si>
    <t>Limite del Municipio de Medellin</t>
  </si>
  <si>
    <t>EspacioPublicoRural</t>
  </si>
  <si>
    <t>Nacimientos de agua </t>
  </si>
  <si>
    <t>Perímetro de servicios públicos</t>
  </si>
  <si>
    <t>Clasificacion del suelo</t>
  </si>
  <si>
    <t>InfraestructuraAcueductoRural</t>
  </si>
  <si>
    <t>Zonas de recarga de acuíferos</t>
  </si>
  <si>
    <t>Análisis del crecimiento urbano</t>
  </si>
  <si>
    <t xml:space="preserve">Centros Poblados Rurales </t>
  </si>
  <si>
    <t>InfraestructuraAlcantarilladoRural</t>
  </si>
  <si>
    <t>Cuencas hidrográficas</t>
  </si>
  <si>
    <t>Uso actual del suelo urbano</t>
  </si>
  <si>
    <t>Curva de Nivel Urbana</t>
  </si>
  <si>
    <t>TelecomunicacionesRural</t>
  </si>
  <si>
    <t>Áreas de protección Ciénagas</t>
  </si>
  <si>
    <t>Curva de Nivel Rural</t>
  </si>
  <si>
    <t>RedEnergiaRural</t>
  </si>
  <si>
    <t>Áreas de proyectos Bosques de Paz orientados a la restauración ambiental y reconciliación de victimas</t>
  </si>
  <si>
    <t xml:space="preserve">Vertices Geodesicos </t>
  </si>
  <si>
    <t>InfraestructuraEnergíaRur</t>
  </si>
  <si>
    <t>Bancos de Hábitat</t>
  </si>
  <si>
    <t xml:space="preserve">Nombres  Geográficos </t>
  </si>
  <si>
    <t>Atractivos turísticos</t>
  </si>
  <si>
    <t>GasoductoRur</t>
  </si>
  <si>
    <t>Bosque seco tropical</t>
  </si>
  <si>
    <t>Toponimia</t>
  </si>
  <si>
    <t>InfraestructuraGasRur</t>
  </si>
  <si>
    <t>Manglares</t>
  </si>
  <si>
    <t xml:space="preserve">Distribución Poblacional </t>
  </si>
  <si>
    <t>Estrato Socioeconómico</t>
  </si>
  <si>
    <t>SistemaVialRural</t>
  </si>
  <si>
    <t>Pastos Marinos</t>
  </si>
  <si>
    <t>Poblacion - Proyecciones (2018-2030) por comuna y corregimiento</t>
  </si>
  <si>
    <t>Arrecifes coralinos</t>
  </si>
  <si>
    <t>Hogares - Proyeccion (2018-2030) por comuna y corregimiento</t>
  </si>
  <si>
    <t>CondicionAmenazaRural</t>
  </si>
  <si>
    <t>Pantanos</t>
  </si>
  <si>
    <t>Viviendas totales  - Proyeccion (2018-2030) por comuna y corregimiento</t>
  </si>
  <si>
    <t>CondicionRiesgoRural</t>
  </si>
  <si>
    <t>Lagos - lagunas - ciénagas</t>
  </si>
  <si>
    <t xml:space="preserve">Cobertura y Uso del Suelo </t>
  </si>
  <si>
    <t>Arbol urbano</t>
  </si>
  <si>
    <t>ACTIVIDADES EN SUELO RURAL</t>
  </si>
  <si>
    <t>SueloRural</t>
  </si>
  <si>
    <t>Reservas de Biósfera</t>
  </si>
  <si>
    <t xml:space="preserve">Infraestructura Física </t>
  </si>
  <si>
    <t>Andenes</t>
  </si>
  <si>
    <t>ProteccionAmbiental</t>
  </si>
  <si>
    <t>Áreas Importantes para la Conservación de las Aves (AICAS)</t>
  </si>
  <si>
    <t>Inventario Equipamientos</t>
  </si>
  <si>
    <t>CENTRO POBLADO</t>
  </si>
  <si>
    <t>Rondas hidráulicas de los cuerpos de agua</t>
  </si>
  <si>
    <t>Inventario de Espacio Público de Esparcimiento y Encuentro</t>
  </si>
  <si>
    <t>SistemaEquipamientosCPR</t>
  </si>
  <si>
    <t>Humedales</t>
  </si>
  <si>
    <t>EspacioPublicoCPR</t>
  </si>
  <si>
    <t>Licencia ambiental</t>
  </si>
  <si>
    <t>InfraestructuraAcueductoCPR</t>
  </si>
  <si>
    <t>Glaciares</t>
  </si>
  <si>
    <t>InfraestructuraAlcantarilladoCPR</t>
  </si>
  <si>
    <t>Agroprecuario</t>
  </si>
  <si>
    <t>Frontera agrícola</t>
  </si>
  <si>
    <t>PerímetroServiciosCPR</t>
  </si>
  <si>
    <t>Zonas de Interés de Desarrollo Rural y Económico (ZIDRES)</t>
  </si>
  <si>
    <t>TelecomunicacionesCPR</t>
  </si>
  <si>
    <t>Resguardos indígenas</t>
  </si>
  <si>
    <t>InfraestructuraEnergíaCPR</t>
  </si>
  <si>
    <t>Comunidades Negras, Afrocolombianas, Raizales y Palenquera</t>
  </si>
  <si>
    <t>InfraestructuraGasCPR</t>
  </si>
  <si>
    <t>Zonas de Reserva Campesina</t>
  </si>
  <si>
    <t>SistemaVialCPR</t>
  </si>
  <si>
    <t>Aptitud de usos/sistemas agropecuarios</t>
  </si>
  <si>
    <t>Zona de prohibición de pesca industrial (ZEMP)</t>
  </si>
  <si>
    <t>CondicionAmenazaCPR</t>
  </si>
  <si>
    <t>Zona Exclusiva de Pesca Artesanal (ZEPA)</t>
  </si>
  <si>
    <t>CondicionRiesgoCPR</t>
  </si>
  <si>
    <t xml:space="preserve">Amenaza y Riesgo </t>
  </si>
  <si>
    <t>Amenaza por movimiento en masa</t>
  </si>
  <si>
    <t>Amenaza volcánica</t>
  </si>
  <si>
    <t>Zona de inundación por desbordamiento</t>
  </si>
  <si>
    <t>Zona con condición de riesgo</t>
  </si>
  <si>
    <t>Amenaza sísmica</t>
  </si>
  <si>
    <t>Zonificación de susceptibilidad por movimientos en masa</t>
  </si>
  <si>
    <t>Amenaza por avenida torrencial</t>
  </si>
  <si>
    <t>Zona de protección Geológica y Paleontológica</t>
  </si>
  <si>
    <t>Áreas Administrativas</t>
  </si>
  <si>
    <t>Límites de entidades territoriales</t>
  </si>
  <si>
    <t>Predios</t>
  </si>
  <si>
    <t>Baldíos</t>
  </si>
  <si>
    <t>Zonas Francas</t>
  </si>
  <si>
    <t>Servidumbre</t>
  </si>
  <si>
    <t>Parques y Áreas Arqueológicas protegidas</t>
  </si>
  <si>
    <t>Ordenamiento</t>
  </si>
  <si>
    <t>Clasificación del suelo</t>
  </si>
  <si>
    <t>Suelo de protección</t>
  </si>
  <si>
    <t>Sistemas Generales</t>
  </si>
  <si>
    <t>Tratamiento urbanístico</t>
  </si>
  <si>
    <t>Areas de actividad</t>
  </si>
  <si>
    <t>Categoría rural</t>
  </si>
  <si>
    <t>Categoría centro poblado</t>
  </si>
  <si>
    <t>Área de condición de riesgo </t>
  </si>
  <si>
    <t>Área de condición de amenaza</t>
  </si>
  <si>
    <t>Geologíco</t>
  </si>
  <si>
    <t>Infraestructura</t>
  </si>
  <si>
    <t>Red vial Nacional</t>
  </si>
  <si>
    <t xml:space="preserve">Minero - Energético </t>
  </si>
  <si>
    <t>Título Minero</t>
  </si>
  <si>
    <t>Bloques de Tierras para Hidrocarburos</t>
  </si>
  <si>
    <t>atlas.planeacioned.pps_totales</t>
  </si>
  <si>
    <t>atlas.planeacioned.pps_indicadores</t>
  </si>
  <si>
    <t>pps</t>
  </si>
  <si>
    <t>anio</t>
  </si>
  <si>
    <t>codigo</t>
  </si>
  <si>
    <t>tipo</t>
  </si>
  <si>
    <t>poblaciondane</t>
  </si>
  <si>
    <t>poblacionpps</t>
  </si>
  <si>
    <t>total_pps_2019</t>
  </si>
  <si>
    <t>total_pps_2020</t>
  </si>
  <si>
    <t>total_pps_2021</t>
  </si>
  <si>
    <t>total_pps_2022</t>
  </si>
  <si>
    <t>total_pps_2023</t>
  </si>
  <si>
    <t>total_pps_2024</t>
  </si>
  <si>
    <t>poblacionpps2019</t>
  </si>
  <si>
    <t>poblacionpps2020</t>
  </si>
  <si>
    <t>poblacionpps2021</t>
  </si>
  <si>
    <t>poblacionpps2022</t>
  </si>
  <si>
    <t>poblacionpps2023</t>
  </si>
  <si>
    <t>poblacionpps2024</t>
  </si>
  <si>
    <t>poblaciondane2019</t>
  </si>
  <si>
    <t>poblaciondane2020</t>
  </si>
  <si>
    <t>poblaciondane2021</t>
  </si>
  <si>
    <t>poblaciondane2022</t>
  </si>
  <si>
    <t>poblaciondane2023</t>
  </si>
  <si>
    <t>poblaciondane2024</t>
  </si>
  <si>
    <t>densidad</t>
  </si>
  <si>
    <t>ind_hab_pps</t>
  </si>
  <si>
    <t>Año</t>
  </si>
  <si>
    <t>código</t>
  </si>
  <si>
    <t>PPS</t>
  </si>
  <si>
    <t>Población DANE</t>
  </si>
  <si>
    <t>Población PPS</t>
  </si>
  <si>
    <t>Total PPS 2019</t>
  </si>
  <si>
    <t>Total PPS 2020</t>
  </si>
  <si>
    <t>Total PPS 2021</t>
  </si>
  <si>
    <t>Total PPS 2022</t>
  </si>
  <si>
    <t>Total PPS 2023</t>
  </si>
  <si>
    <t>Total PPS 2024</t>
  </si>
  <si>
    <t>Población PPS 2019</t>
  </si>
  <si>
    <t>Población PPS 2020</t>
  </si>
  <si>
    <t>Población PPS 2021</t>
  </si>
  <si>
    <t>Población PPS 2022</t>
  </si>
  <si>
    <t>Población PPS 2023</t>
  </si>
  <si>
    <t>Población PPS 2024</t>
  </si>
  <si>
    <t>Población DANE 2019</t>
  </si>
  <si>
    <t>Población DANE 2020</t>
  </si>
  <si>
    <t>Población DANE 2021</t>
  </si>
  <si>
    <t>Población DANE 2022</t>
  </si>
  <si>
    <t>Población DANE 2023</t>
  </si>
  <si>
    <t>Población DANE 2024</t>
  </si>
  <si>
    <t>Densidad</t>
  </si>
  <si>
    <t>Indica la cantidad de viviendas por hectárea de área neta . Se calcula dividiendo el número total de viviendas (PPS) entre la superficie del polígono expresada en hectáreas.</t>
  </si>
  <si>
    <t>Los Puntos de Prestación de Servicio (PPS) son datos suministrados por Empresas Públicas de Medellín y representan la conexión de al menos un servicio público a un cliente residencial. El valor indicado corresponde al número total de PPS presentes en cada polígono.</t>
  </si>
  <si>
    <t>Año de la vigencia</t>
  </si>
  <si>
    <t>Población oficial de Medellín, fuente DEPARTAMENTO ADMINISTRATIVO NACIONAL DE ESTADÍSTICA - DANE</t>
  </si>
  <si>
    <t>Los Puntos de Prestación de Servicio (PPS) son datos suministrados por Empresas Públicas de Medellín y representan la conexión de al menos un servicio público a un cliente residencial. El valor indicado corresponde al número total de PPS en el 2019 presentes en cada polígono.</t>
  </si>
  <si>
    <t>Los Puntos de Prestación de Servicio (PPS) son datos suministrados por Empresas Públicas de Medellín y representan la conexión de al menos un servicio público a un cliente residencial. El valor indicado corresponde al número total de PPS en el 2020 presentes en cada polígono.</t>
  </si>
  <si>
    <t>Los Puntos de Prestación de Servicio (PPS) son datos suministrados por Empresas Públicas de Medellín y representan la conexión de al menos un servicio público a un cliente residencial. El valor indicado corresponde al número total de PPS en el 2021 presentes en cada polígono.</t>
  </si>
  <si>
    <t>Los Puntos de Prestación de Servicio (PPS) son datos suministrados por Empresas Públicas de Medellín y representan la conexión de al menos un servicio público a un cliente residencial. El valor indicado corresponde al número total de PPS en el 2022 presentes en cada polígono.</t>
  </si>
  <si>
    <t>Los Puntos de Prestación de Servicio (PPS) son datos suministrados por Empresas Públicas de Medellín y representan la conexión de al menos un servicio público a un cliente residencial. El valor indicado corresponde al número total de PPS en el 2023 presentes en cada polígono.</t>
  </si>
  <si>
    <t>Los Puntos de Prestación de Servicio (PPS) son datos suministrados por Empresas Públicas de Medellín y representan la conexión de al menos un servicio público a un cliente residencial. El valor indicado corresponde al número total de PPS en el 2024 presentes en cada polígono.</t>
  </si>
  <si>
    <t>Población oficial de Medellín en el 2019, fuente DEPARTAMENTO ADMINISTRATIVO NACIONAL DE ESTADÍSTICA - DANE</t>
  </si>
  <si>
    <t>Población oficial de Medellín en el 2024, fuente DEPARTAMENTO ADMINISTRATIVO NACIONAL DE ESTADÍSTICA - DANE</t>
  </si>
  <si>
    <t>Población oficial de Medellín en el 2020, fuente DEPARTAMENTO ADMINISTRATIVO NACIONAL DE ESTADÍSTICA - DANE</t>
  </si>
  <si>
    <t>Población oficial de Medellín en el 2021, fuente DEPARTAMENTO ADMINISTRATIVO NACIONAL DE ESTADÍSTICA - DANE</t>
  </si>
  <si>
    <t>Población oficial de Medellín en el 2022, fuente DEPARTAMENTO ADMINISTRATIVO NACIONAL DE ESTADÍSTICA - DANE</t>
  </si>
  <si>
    <t>Población oficial de Medellín en el 2023, fuente DEPARTAMENTO ADMINISTRATIVO NACIONAL DE ESTADÍSTICA - DANE</t>
  </si>
  <si>
    <t xml:space="preserve">Identificador único de la zona que hace referencia el polígono </t>
  </si>
  <si>
    <t>Tipo de área de interés: Alto riesgo mitigable, Alto riesgo no mitigable, Barrios, Comunas, Con condiciones de riesgo, Riesgo bajo, Riesgo medio, Tratamientos</t>
  </si>
  <si>
    <t>Población calculada según el total de vivienda en el área del polígono</t>
  </si>
  <si>
    <t>Población 2019 calculada según el total de vivienda en el área del polígono</t>
  </si>
  <si>
    <t>Población 2020 calculada según el total de vivienda en el área del polígono</t>
  </si>
  <si>
    <t>Población 2021 calculada según el total de vivienda en el área del polígono</t>
  </si>
  <si>
    <t>Población 2022 calculada según el total de vivienda en el área del polígono</t>
  </si>
  <si>
    <t>Población 2023 calculada según el total de vivienda en el área del polígono</t>
  </si>
  <si>
    <t>Población 2024 calculada según el total de vivienda en el área del polígono</t>
  </si>
  <si>
    <t>Cálculo del número de habitantes por PPS (Vivienda) a nivel de Barrio y Corregimiento</t>
  </si>
  <si>
    <t>La capa no cumple con la topología, ya que su función es mostrar los resultados del filtro aplicado al campo "tipo". Por esta razón, fue necesario reunir en una misma feature class todos los polígonos a los que se aplica dicho filtro</t>
  </si>
</sst>
</file>

<file path=xl/styles.xml><?xml version="1.0" encoding="utf-8"?>
<styleSheet xmlns="http://purl.oclc.org/ooxml/spreadsheetml/main" xmlns:mc="http://schemas.openxmlformats.org/markup-compatibility/2006" xmlns:x14ac="http://schemas.microsoft.com/office/spreadsheetml/2009/9/ac" mc:Ignorable="x14ac">
  <numFmts count="2">
    <numFmt numFmtId="164" formatCode="yyyy\-mm\-dd;@"/>
    <numFmt numFmtId="165" formatCode="dd\-mm\-yy;@"/>
  </numFmts>
  <fonts count="37" x14ac:knownFonts="1">
    <font>
      <sz val="11"/>
      <color rgb="FF000000"/>
      <name val="Calibri"/>
      <family val="2"/>
      <charset val="1"/>
    </font>
    <font>
      <sz val="11"/>
      <color theme="1"/>
      <name val="Calibri"/>
      <family val="2"/>
      <scheme val="minor"/>
    </font>
    <font>
      <sz val="10"/>
      <name val="Arial"/>
      <family val="2"/>
      <charset val="1"/>
    </font>
    <font>
      <u/>
      <sz val="11"/>
      <color rgb="FF0563C1"/>
      <name val="Calibri"/>
      <family val="2"/>
      <charset val="1"/>
    </font>
    <font>
      <sz val="11"/>
      <name val="Arial"/>
      <family val="2"/>
    </font>
    <font>
      <sz val="12"/>
      <name val="Arial"/>
      <family val="2"/>
    </font>
    <font>
      <b/>
      <sz val="16"/>
      <name val="Arial"/>
      <family val="2"/>
    </font>
    <font>
      <sz val="10"/>
      <color rgb="FFFF0000"/>
      <name val="Arial"/>
      <family val="2"/>
    </font>
    <font>
      <b/>
      <sz val="11"/>
      <color rgb="FF000000"/>
      <name val="Arial"/>
      <family val="2"/>
    </font>
    <font>
      <sz val="11"/>
      <color rgb="FF000000"/>
      <name val="Arial"/>
      <family val="2"/>
    </font>
    <font>
      <sz val="12"/>
      <color rgb="FF000000"/>
      <name val="Arial"/>
      <family val="2"/>
    </font>
    <font>
      <b/>
      <sz val="10"/>
      <color rgb="FF000000"/>
      <name val="Arial"/>
      <family val="2"/>
    </font>
    <font>
      <sz val="10"/>
      <color rgb="FF000000"/>
      <name val="Arial"/>
      <family val="2"/>
    </font>
    <font>
      <b/>
      <sz val="12"/>
      <name val="Arial"/>
      <family val="2"/>
    </font>
    <font>
      <b/>
      <sz val="20"/>
      <name val="Arial"/>
      <family val="2"/>
    </font>
    <font>
      <sz val="10"/>
      <name val="Arial"/>
      <family val="2"/>
    </font>
    <font>
      <sz val="9"/>
      <color rgb="FF000000"/>
      <name val="Arial"/>
      <family val="2"/>
    </font>
    <font>
      <b/>
      <sz val="20"/>
      <color rgb="FF009999"/>
      <name val="Arial"/>
      <family val="2"/>
    </font>
    <font>
      <b/>
      <sz val="11"/>
      <name val="Arial"/>
      <family val="2"/>
    </font>
    <font>
      <b/>
      <sz val="18"/>
      <color rgb="FF009999"/>
      <name val="Arial"/>
      <family val="2"/>
    </font>
    <font>
      <sz val="11"/>
      <color rgb="FF009999"/>
      <name val="Arial"/>
      <family val="2"/>
    </font>
    <font>
      <b/>
      <sz val="11"/>
      <color rgb="FF009999"/>
      <name val="Arial"/>
      <family val="2"/>
    </font>
    <font>
      <b/>
      <sz val="9"/>
      <color rgb="FF009999"/>
      <name val="Arial"/>
      <family val="2"/>
    </font>
    <font>
      <sz val="9"/>
      <color rgb="FF009999"/>
      <name val="Arial"/>
      <family val="2"/>
    </font>
    <font>
      <sz val="11"/>
      <name val="Calibri"/>
      <family val="2"/>
    </font>
    <font>
      <sz val="11"/>
      <name val="Calibri"/>
      <family val="2"/>
      <charset val="1"/>
    </font>
    <font>
      <b/>
      <sz val="10"/>
      <color theme="1"/>
      <name val="Arial"/>
      <family val="2"/>
    </font>
    <font>
      <sz val="10"/>
      <color theme="1"/>
      <name val="Arial"/>
      <family val="2"/>
    </font>
    <font>
      <b/>
      <sz val="10"/>
      <color rgb="FF4B4B4B"/>
      <name val="Arial"/>
      <family val="2"/>
    </font>
    <font>
      <sz val="10"/>
      <color rgb="FF4B4B4B"/>
      <name val="Arial"/>
      <family val="2"/>
    </font>
    <font>
      <sz val="11"/>
      <color rgb="FF000000"/>
      <name val="Calibri"/>
      <family val="2"/>
    </font>
    <font>
      <b/>
      <sz val="11"/>
      <color rgb="FF000000"/>
      <name val="Calibri"/>
      <family val="2"/>
    </font>
    <font>
      <sz val="16"/>
      <name val="Arial"/>
      <family val="2"/>
    </font>
    <font>
      <sz val="11"/>
      <color theme="1"/>
      <name val="Arial"/>
      <family val="2"/>
    </font>
    <font>
      <sz val="9"/>
      <color indexed="81"/>
      <name val="Tahoma"/>
      <charset val="1"/>
    </font>
    <font>
      <b/>
      <sz val="9"/>
      <color indexed="81"/>
      <name val="Tahoma"/>
      <charset val="1"/>
    </font>
    <font>
      <u/>
      <sz val="11"/>
      <color theme="10"/>
      <name val="Calibri"/>
      <family val="2"/>
      <charset val="1"/>
    </font>
  </fonts>
  <fills count="9">
    <fill>
      <patternFill patternType="none"/>
    </fill>
    <fill>
      <patternFill patternType="gray125"/>
    </fill>
    <fill>
      <patternFill patternType="solid">
        <fgColor rgb="FFFFFFFF"/>
        <bgColor rgb="FFFFFFCC"/>
      </patternFill>
    </fill>
    <fill>
      <patternFill patternType="solid">
        <fgColor theme="0" tint="-0.14999847407452621"/>
        <bgColor indexed="64"/>
      </patternFill>
    </fill>
    <fill>
      <patternFill patternType="solid">
        <fgColor theme="0" tint="-0.14999847407452621"/>
        <bgColor rgb="FFC9C9C9"/>
      </patternFill>
    </fill>
    <fill>
      <patternFill patternType="solid">
        <fgColor theme="0" tint="-0.14999847407452621"/>
        <bgColor rgb="FF008080"/>
      </patternFill>
    </fill>
    <fill>
      <patternFill patternType="solid">
        <fgColor theme="9" tint="0.39997558519241921"/>
        <bgColor indexed="64"/>
      </patternFill>
    </fill>
    <fill>
      <patternFill patternType="solid">
        <fgColor rgb="FFFFFFFF"/>
        <bgColor indexed="64"/>
      </patternFill>
    </fill>
    <fill>
      <patternFill patternType="solid">
        <fgColor theme="0"/>
        <bgColor indexed="64"/>
      </patternFill>
    </fill>
  </fills>
  <borders count="16">
    <border>
      <start/>
      <end/>
      <top/>
      <bottom/>
      <diagonal/>
    </border>
    <border>
      <start style="thin">
        <color auto="1"/>
      </start>
      <end style="thin">
        <color auto="1"/>
      </end>
      <top style="thin">
        <color auto="1"/>
      </top>
      <bottom style="thin">
        <color auto="1"/>
      </bottom>
      <diagonal/>
    </border>
    <border>
      <start/>
      <end/>
      <top style="thin">
        <color auto="1"/>
      </top>
      <bottom/>
      <diagonal/>
    </border>
    <border>
      <start style="thin">
        <color auto="1"/>
      </start>
      <end/>
      <top style="thin">
        <color auto="1"/>
      </top>
      <bottom style="thin">
        <color auto="1"/>
      </bottom>
      <diagonal/>
    </border>
    <border>
      <start style="thin">
        <color auto="1"/>
      </start>
      <end/>
      <top style="thin">
        <color auto="1"/>
      </top>
      <bottom/>
      <diagonal/>
    </border>
    <border>
      <start/>
      <end style="thin">
        <color auto="1"/>
      </end>
      <top style="thin">
        <color auto="1"/>
      </top>
      <bottom/>
      <diagonal/>
    </border>
    <border>
      <start style="thin">
        <color rgb="FFC9C9C9"/>
      </start>
      <end style="thin">
        <color rgb="FFC9C9C9"/>
      </end>
      <top style="thin">
        <color rgb="FFC9C9C9"/>
      </top>
      <bottom style="thin">
        <color rgb="FFC9C9C9"/>
      </bottom>
      <diagonal/>
    </border>
    <border>
      <start style="thin">
        <color auto="1"/>
      </start>
      <end style="thin">
        <color auto="1"/>
      </end>
      <top/>
      <bottom style="thin">
        <color auto="1"/>
      </bottom>
      <diagonal/>
    </border>
    <border>
      <start style="thin">
        <color auto="1"/>
      </start>
      <end style="thin">
        <color auto="1"/>
      </end>
      <top style="thin">
        <color auto="1"/>
      </top>
      <bottom/>
      <diagonal/>
    </border>
    <border>
      <start style="thin">
        <color indexed="64"/>
      </start>
      <end/>
      <top/>
      <bottom style="thin">
        <color indexed="64"/>
      </bottom>
      <diagonal/>
    </border>
    <border>
      <start/>
      <end style="thin">
        <color indexed="64"/>
      </end>
      <top/>
      <bottom style="thin">
        <color indexed="64"/>
      </bottom>
      <diagonal/>
    </border>
    <border>
      <start/>
      <end/>
      <top/>
      <bottom style="thin">
        <color auto="1"/>
      </bottom>
      <diagonal/>
    </border>
    <border>
      <start/>
      <end style="thin">
        <color auto="1"/>
      </end>
      <top style="thin">
        <color auto="1"/>
      </top>
      <bottom style="thin">
        <color auto="1"/>
      </bottom>
      <diagonal/>
    </border>
    <border>
      <start style="thin">
        <color indexed="64"/>
      </start>
      <end style="thin">
        <color indexed="64"/>
      </end>
      <top style="thin">
        <color rgb="FFA5A5A5"/>
      </top>
      <bottom style="thin">
        <color indexed="64"/>
      </bottom>
      <diagonal/>
    </border>
    <border>
      <start style="medium">
        <color indexed="64"/>
      </start>
      <end style="thin">
        <color indexed="64"/>
      </end>
      <top style="thin">
        <color indexed="64"/>
      </top>
      <bottom/>
      <diagonal/>
    </border>
    <border>
      <start style="medium">
        <color indexed="64"/>
      </start>
      <end style="thin">
        <color indexed="64"/>
      </end>
      <top style="thin">
        <color indexed="64"/>
      </top>
      <bottom style="thin">
        <color indexed="64"/>
      </bottom>
      <diagonal/>
    </border>
  </borders>
  <cellStyleXfs count="6">
    <xf numFmtId="0" fontId="0" fillId="0" borderId="0"/>
    <xf numFmtId="0" fontId="3" fillId="0" borderId="0" applyBorder="0" applyProtection="0"/>
    <xf numFmtId="0" fontId="2" fillId="0" borderId="0"/>
    <xf numFmtId="0" fontId="2" fillId="0" borderId="0"/>
    <xf numFmtId="0" fontId="1" fillId="0" borderId="0"/>
    <xf numFmtId="0" fontId="36" fillId="0" borderId="0" applyNumberFormat="0" applyFill="0" applyBorder="0" applyAlignment="0" applyProtection="0"/>
  </cellStyleXfs>
  <cellXfs count="155">
    <xf numFmtId="0" fontId="0" fillId="0" borderId="0" xfId="0"/>
    <xf numFmtId="0" fontId="0" fillId="0" borderId="0" xfId="0" applyAlignment="1">
      <alignment vertical="center" wrapText="1"/>
    </xf>
    <xf numFmtId="0" fontId="0" fillId="0" borderId="0" xfId="0" applyAlignment="1">
      <alignment vertical="center"/>
    </xf>
    <xf numFmtId="0" fontId="0" fillId="0" borderId="0" xfId="0" applyAlignment="1">
      <alignment wrapText="1"/>
    </xf>
    <xf numFmtId="0" fontId="0" fillId="0" borderId="6" xfId="0" applyBorder="1"/>
    <xf numFmtId="0" fontId="4" fillId="0" borderId="0" xfId="0" applyFont="1"/>
    <xf numFmtId="0" fontId="5" fillId="0" borderId="1" xfId="0" applyFont="1" applyBorder="1" applyAlignment="1" applyProtection="1">
      <alignment horizontal="center" vertical="center" wrapText="1"/>
      <protection locked="0"/>
    </xf>
    <xf numFmtId="0" fontId="5" fillId="0" borderId="1" xfId="0" applyFont="1" applyBorder="1" applyAlignment="1">
      <alignment horizontal="center" vertical="center" wrapText="1"/>
    </xf>
    <xf numFmtId="0" fontId="8" fillId="0" borderId="1" xfId="0" applyFont="1" applyBorder="1" applyAlignment="1">
      <alignment horizontal="center" vertical="center"/>
    </xf>
    <xf numFmtId="0" fontId="9" fillId="0" borderId="0" xfId="0" applyFont="1"/>
    <xf numFmtId="0" fontId="9" fillId="2" borderId="0" xfId="0" applyFont="1" applyFill="1"/>
    <xf numFmtId="0" fontId="9" fillId="2" borderId="0" xfId="0" applyFont="1" applyFill="1" applyAlignment="1">
      <alignment horizontal="center" vertical="center"/>
    </xf>
    <xf numFmtId="0" fontId="9" fillId="0" borderId="1" xfId="0" applyFont="1" applyBorder="1" applyAlignment="1">
      <alignment horizontal="center" vertical="center"/>
    </xf>
    <xf numFmtId="0" fontId="9" fillId="0" borderId="1" xfId="0" applyFont="1" applyBorder="1" applyAlignment="1">
      <alignment horizontal="center" vertical="center" wrapText="1"/>
    </xf>
    <xf numFmtId="0" fontId="12" fillId="0" borderId="1" xfId="0" applyFont="1" applyBorder="1" applyAlignment="1">
      <alignment horizontal="center" vertical="center"/>
    </xf>
    <xf numFmtId="0" fontId="12" fillId="0" borderId="1" xfId="0" applyFont="1" applyBorder="1" applyAlignment="1">
      <alignment horizontal="center" vertical="center" wrapText="1"/>
    </xf>
    <xf numFmtId="0" fontId="4" fillId="3" borderId="1" xfId="0" applyFont="1" applyFill="1" applyBorder="1" applyAlignment="1">
      <alignment horizontal="center" vertical="center" wrapText="1"/>
    </xf>
    <xf numFmtId="0" fontId="9" fillId="0" borderId="0" xfId="0" applyFont="1" applyAlignment="1">
      <alignment horizontal="center" vertical="center"/>
    </xf>
    <xf numFmtId="0" fontId="4" fillId="0" borderId="0" xfId="0" applyFont="1" applyAlignment="1">
      <alignment vertical="center" wrapText="1"/>
    </xf>
    <xf numFmtId="0" fontId="4" fillId="0" borderId="2" xfId="0" applyFont="1" applyBorder="1" applyAlignment="1">
      <alignment vertical="center" wrapText="1"/>
    </xf>
    <xf numFmtId="0" fontId="4" fillId="0" borderId="0" xfId="0" applyFont="1" applyAlignment="1">
      <alignment horizontal="center" vertical="center"/>
    </xf>
    <xf numFmtId="0" fontId="4" fillId="0" borderId="4" xfId="0" applyFont="1" applyBorder="1" applyAlignment="1">
      <alignment vertical="center"/>
    </xf>
    <xf numFmtId="0" fontId="4" fillId="0" borderId="5" xfId="0" applyFont="1" applyBorder="1" applyAlignment="1">
      <alignment vertical="center"/>
    </xf>
    <xf numFmtId="0" fontId="4" fillId="0" borderId="9" xfId="0" applyFont="1" applyBorder="1" applyAlignment="1">
      <alignment vertical="center"/>
    </xf>
    <xf numFmtId="0" fontId="4" fillId="0" borderId="10" xfId="0" applyFont="1" applyBorder="1" applyAlignment="1">
      <alignment vertical="center"/>
    </xf>
    <xf numFmtId="0" fontId="13" fillId="3" borderId="1" xfId="0" applyFont="1" applyFill="1" applyBorder="1" applyAlignment="1">
      <alignment horizontal="center" vertical="center"/>
    </xf>
    <xf numFmtId="0" fontId="9" fillId="0" borderId="1" xfId="0" applyFont="1" applyBorder="1" applyAlignment="1">
      <alignment horizontal="left" vertical="top" wrapText="1"/>
    </xf>
    <xf numFmtId="0" fontId="9" fillId="0" borderId="1" xfId="0" applyFont="1" applyBorder="1" applyAlignment="1">
      <alignment horizontal="left" vertical="center"/>
    </xf>
    <xf numFmtId="49" fontId="9" fillId="0" borderId="1" xfId="0" applyNumberFormat="1" applyFont="1" applyBorder="1" applyAlignment="1">
      <alignment horizontal="left" vertical="center" wrapText="1"/>
    </xf>
    <xf numFmtId="0" fontId="9" fillId="2" borderId="1" xfId="0" applyFont="1" applyFill="1" applyBorder="1" applyAlignment="1">
      <alignment horizontal="center" vertical="center"/>
    </xf>
    <xf numFmtId="0" fontId="9" fillId="0" borderId="1" xfId="1" applyFont="1" applyBorder="1" applyAlignment="1" applyProtection="1">
      <alignment horizontal="center" vertical="center" wrapText="1"/>
    </xf>
    <xf numFmtId="164" fontId="9" fillId="0" borderId="1" xfId="1" applyNumberFormat="1" applyFont="1" applyBorder="1" applyAlignment="1" applyProtection="1">
      <alignment horizontal="center" vertical="center" wrapText="1"/>
    </xf>
    <xf numFmtId="164" fontId="9" fillId="0" borderId="1" xfId="0" applyNumberFormat="1" applyFont="1" applyBorder="1" applyAlignment="1">
      <alignment horizontal="left" vertical="center" wrapText="1"/>
    </xf>
    <xf numFmtId="0" fontId="9" fillId="0" borderId="0" xfId="0" applyFont="1" applyAlignment="1">
      <alignment vertical="center" wrapText="1"/>
    </xf>
    <xf numFmtId="0" fontId="9" fillId="0" borderId="0" xfId="0" applyFont="1" applyAlignment="1">
      <alignment vertical="center"/>
    </xf>
    <xf numFmtId="0" fontId="9" fillId="0" borderId="0" xfId="0" applyFont="1" applyAlignment="1">
      <alignment horizontal="center" vertical="center" wrapText="1"/>
    </xf>
    <xf numFmtId="0" fontId="15" fillId="0" borderId="0" xfId="0" applyFont="1"/>
    <xf numFmtId="0" fontId="5" fillId="0" borderId="0" xfId="0" applyFont="1"/>
    <xf numFmtId="0" fontId="13" fillId="3" borderId="1" xfId="0" applyFont="1" applyFill="1" applyBorder="1" applyAlignment="1">
      <alignment vertical="center" wrapText="1"/>
    </xf>
    <xf numFmtId="0" fontId="10" fillId="0" borderId="0" xfId="0" applyFont="1"/>
    <xf numFmtId="0" fontId="9" fillId="3" borderId="1" xfId="0" applyFont="1" applyFill="1" applyBorder="1" applyAlignment="1">
      <alignment horizontal="center" vertical="center" wrapText="1"/>
    </xf>
    <xf numFmtId="0" fontId="9" fillId="3" borderId="1" xfId="0" applyFont="1" applyFill="1" applyBorder="1" applyAlignment="1">
      <alignment horizontal="center" vertical="center"/>
    </xf>
    <xf numFmtId="0" fontId="9" fillId="3" borderId="1" xfId="0" applyFont="1" applyFill="1" applyBorder="1" applyAlignment="1">
      <alignment vertical="center" wrapText="1"/>
    </xf>
    <xf numFmtId="0" fontId="10" fillId="2" borderId="0" xfId="0" applyFont="1" applyFill="1"/>
    <xf numFmtId="1" fontId="9" fillId="0" borderId="1" xfId="0" applyNumberFormat="1" applyFont="1" applyBorder="1" applyAlignment="1">
      <alignment horizontal="center" vertical="center"/>
    </xf>
    <xf numFmtId="0" fontId="9" fillId="0" borderId="1" xfId="0" applyFont="1" applyBorder="1" applyAlignment="1">
      <alignment vertical="center" wrapText="1"/>
    </xf>
    <xf numFmtId="0" fontId="12" fillId="2" borderId="0" xfId="0" applyFont="1" applyFill="1"/>
    <xf numFmtId="0" fontId="12" fillId="0" borderId="1" xfId="0" applyFont="1" applyBorder="1" applyAlignment="1">
      <alignment vertical="center"/>
    </xf>
    <xf numFmtId="1" fontId="12" fillId="0" borderId="1" xfId="0" applyNumberFormat="1" applyFont="1" applyBorder="1" applyAlignment="1">
      <alignment horizontal="center" vertical="center"/>
    </xf>
    <xf numFmtId="0" fontId="12" fillId="0" borderId="1" xfId="0" applyFont="1" applyBorder="1" applyAlignment="1">
      <alignment horizontal="center" wrapText="1"/>
    </xf>
    <xf numFmtId="0" fontId="12" fillId="0" borderId="1" xfId="0" applyFont="1" applyBorder="1"/>
    <xf numFmtId="0" fontId="16" fillId="0" borderId="1" xfId="0" applyFont="1" applyBorder="1" applyAlignment="1">
      <alignment horizontal="left"/>
    </xf>
    <xf numFmtId="0" fontId="16" fillId="0" borderId="1" xfId="0" applyFont="1" applyBorder="1"/>
    <xf numFmtId="0" fontId="16" fillId="0" borderId="1" xfId="0" applyFont="1" applyBorder="1" applyAlignment="1">
      <alignment horizontal="center"/>
    </xf>
    <xf numFmtId="164" fontId="16" fillId="0" borderId="1" xfId="0" applyNumberFormat="1" applyFont="1" applyBorder="1" applyAlignment="1">
      <alignment horizontal="center"/>
    </xf>
    <xf numFmtId="0" fontId="16" fillId="0" borderId="1" xfId="0" applyFont="1" applyBorder="1" applyAlignment="1">
      <alignment horizontal="left" vertical="center" wrapText="1"/>
    </xf>
    <xf numFmtId="0" fontId="9" fillId="0" borderId="1" xfId="0" applyFont="1" applyBorder="1"/>
    <xf numFmtId="0" fontId="12" fillId="0" borderId="0" xfId="0" applyFont="1"/>
    <xf numFmtId="0" fontId="12" fillId="0" borderId="0" xfId="0" applyFont="1" applyAlignment="1">
      <alignment vertical="center"/>
    </xf>
    <xf numFmtId="0" fontId="16" fillId="0" borderId="0" xfId="0" applyFont="1"/>
    <xf numFmtId="1" fontId="12" fillId="0" borderId="0" xfId="0" applyNumberFormat="1" applyFont="1" applyAlignment="1">
      <alignment horizontal="center" vertical="center"/>
    </xf>
    <xf numFmtId="0" fontId="12" fillId="0" borderId="0" xfId="0" applyFont="1" applyAlignment="1">
      <alignment horizontal="center" wrapText="1"/>
    </xf>
    <xf numFmtId="0" fontId="12" fillId="0" borderId="0" xfId="0" applyFont="1" applyAlignment="1">
      <alignment horizontal="center"/>
    </xf>
    <xf numFmtId="0" fontId="16" fillId="0" borderId="0" xfId="0" applyFont="1" applyAlignment="1">
      <alignment horizontal="left"/>
    </xf>
    <xf numFmtId="0" fontId="16" fillId="0" borderId="0" xfId="0" applyFont="1" applyAlignment="1">
      <alignment horizontal="center"/>
    </xf>
    <xf numFmtId="164" fontId="16" fillId="0" borderId="0" xfId="0" applyNumberFormat="1" applyFont="1" applyAlignment="1">
      <alignment horizontal="center"/>
    </xf>
    <xf numFmtId="0" fontId="16" fillId="0" borderId="0" xfId="0" applyFont="1" applyAlignment="1">
      <alignment horizontal="left" vertical="center" wrapText="1"/>
    </xf>
    <xf numFmtId="0" fontId="12" fillId="0" borderId="0" xfId="0" applyFont="1" applyAlignment="1">
      <alignment horizontal="center" vertical="center"/>
    </xf>
    <xf numFmtId="0" fontId="10" fillId="0" borderId="1" xfId="0" applyFont="1" applyBorder="1" applyAlignment="1">
      <alignment horizontal="center" vertical="center" wrapText="1"/>
    </xf>
    <xf numFmtId="0" fontId="4" fillId="5" borderId="1" xfId="0" applyFont="1" applyFill="1" applyBorder="1" applyAlignment="1">
      <alignment horizontal="center" vertical="center" wrapText="1"/>
    </xf>
    <xf numFmtId="0" fontId="9" fillId="0" borderId="1" xfId="0" applyFont="1" applyBorder="1" applyAlignment="1" applyProtection="1">
      <alignment horizontal="left" vertical="center"/>
      <protection locked="0"/>
    </xf>
    <xf numFmtId="2" fontId="9" fillId="0" borderId="1" xfId="0" applyNumberFormat="1" applyFont="1" applyBorder="1" applyAlignment="1">
      <alignment horizontal="center" vertical="center"/>
    </xf>
    <xf numFmtId="0" fontId="20" fillId="0" borderId="1" xfId="0" applyFont="1" applyBorder="1" applyAlignment="1">
      <alignment horizontal="center" vertical="center"/>
    </xf>
    <xf numFmtId="0" fontId="21" fillId="0" borderId="1" xfId="0" applyFont="1" applyBorder="1" applyAlignment="1">
      <alignment horizontal="center" vertical="center" wrapText="1"/>
    </xf>
    <xf numFmtId="0" fontId="21" fillId="0" borderId="1" xfId="0" applyFont="1" applyBorder="1" applyAlignment="1">
      <alignment horizontal="center" vertical="center"/>
    </xf>
    <xf numFmtId="0" fontId="0" fillId="0" borderId="0" xfId="0" applyAlignment="1">
      <alignment horizontal="justify" vertical="center"/>
    </xf>
    <xf numFmtId="0" fontId="0" fillId="0" borderId="6" xfId="0" applyBorder="1" applyAlignment="1">
      <alignment horizontal="justify" vertical="center"/>
    </xf>
    <xf numFmtId="0" fontId="0" fillId="0" borderId="0" xfId="0" applyAlignment="1">
      <alignment horizontal="center" vertical="center"/>
    </xf>
    <xf numFmtId="0" fontId="24" fillId="0" borderId="0" xfId="0" applyFont="1" applyAlignment="1">
      <alignment horizontal="justify" vertical="center"/>
    </xf>
    <xf numFmtId="0" fontId="24" fillId="0" borderId="0" xfId="0" applyFont="1" applyAlignment="1">
      <alignment horizontal="center" vertical="center"/>
    </xf>
    <xf numFmtId="0" fontId="0" fillId="6" borderId="0" xfId="0" applyFill="1"/>
    <xf numFmtId="0" fontId="25" fillId="0" borderId="0" xfId="0" applyFont="1"/>
    <xf numFmtId="0" fontId="12" fillId="7" borderId="1" xfId="0" applyFont="1" applyFill="1" applyBorder="1" applyAlignment="1">
      <alignment horizontal="center" vertical="center"/>
    </xf>
    <xf numFmtId="0" fontId="12" fillId="7" borderId="1" xfId="0" applyFont="1" applyFill="1" applyBorder="1" applyAlignment="1">
      <alignment vertical="center"/>
    </xf>
    <xf numFmtId="0" fontId="27" fillId="0" borderId="1" xfId="4" applyFont="1" applyBorder="1" applyAlignment="1">
      <alignment vertical="center"/>
    </xf>
    <xf numFmtId="0" fontId="11" fillId="3" borderId="1" xfId="0" applyFont="1" applyFill="1" applyBorder="1" applyAlignment="1">
      <alignment horizontal="center"/>
    </xf>
    <xf numFmtId="0" fontId="11" fillId="0" borderId="0" xfId="0" applyFont="1" applyAlignment="1">
      <alignment horizontal="center"/>
    </xf>
    <xf numFmtId="0" fontId="13" fillId="0" borderId="0" xfId="0" applyFont="1" applyAlignment="1">
      <alignment vertical="center"/>
    </xf>
    <xf numFmtId="0" fontId="26" fillId="3" borderId="1" xfId="4" applyFont="1" applyFill="1" applyBorder="1" applyAlignment="1">
      <alignment horizontal="center"/>
    </xf>
    <xf numFmtId="0" fontId="28" fillId="3" borderId="1" xfId="4" applyFont="1" applyFill="1" applyBorder="1" applyAlignment="1">
      <alignment horizontal="center" vertical="center" wrapText="1"/>
    </xf>
    <xf numFmtId="0" fontId="26" fillId="3" borderId="1" xfId="4" applyFont="1" applyFill="1" applyBorder="1" applyAlignment="1">
      <alignment horizontal="center" vertical="center"/>
    </xf>
    <xf numFmtId="0" fontId="29" fillId="0" borderId="1" xfId="4" applyFont="1" applyBorder="1" applyAlignment="1">
      <alignment vertical="center" wrapText="1"/>
    </xf>
    <xf numFmtId="0" fontId="11" fillId="3" borderId="1" xfId="0" applyFont="1" applyFill="1" applyBorder="1" applyAlignment="1">
      <alignment horizontal="center" vertical="center"/>
    </xf>
    <xf numFmtId="0" fontId="11" fillId="3" borderId="1" xfId="0" applyFont="1" applyFill="1" applyBorder="1" applyAlignment="1">
      <alignment horizontal="center" vertical="center" wrapText="1"/>
    </xf>
    <xf numFmtId="0" fontId="12" fillId="7" borderId="1" xfId="0" applyFont="1" applyFill="1" applyBorder="1" applyAlignment="1">
      <alignment vertical="center" wrapText="1"/>
    </xf>
    <xf numFmtId="0" fontId="12" fillId="7" borderId="1" xfId="0" applyFont="1" applyFill="1" applyBorder="1" applyAlignment="1">
      <alignment horizontal="center" vertical="center" wrapText="1"/>
    </xf>
    <xf numFmtId="0" fontId="27" fillId="0" borderId="1" xfId="4" applyFont="1" applyBorder="1" applyAlignment="1">
      <alignment horizontal="left" vertical="center" wrapText="1"/>
    </xf>
    <xf numFmtId="0" fontId="29" fillId="0" borderId="1" xfId="4" applyFont="1" applyBorder="1" applyAlignment="1">
      <alignment horizontal="left" vertical="center" wrapText="1"/>
    </xf>
    <xf numFmtId="0" fontId="30" fillId="0" borderId="0" xfId="0" applyFont="1" applyAlignment="1">
      <alignment horizontal="justify" vertical="center"/>
    </xf>
    <xf numFmtId="0" fontId="3" fillId="0" borderId="1" xfId="1" applyBorder="1"/>
    <xf numFmtId="0" fontId="33" fillId="8" borderId="1" xfId="0" applyFont="1" applyFill="1" applyBorder="1" applyAlignment="1">
      <alignment vertical="center" wrapText="1"/>
    </xf>
    <xf numFmtId="0" fontId="33" fillId="0" borderId="0" xfId="0" applyFont="1" applyAlignment="1">
      <alignment horizontal="justify" vertical="center" wrapText="1"/>
    </xf>
    <xf numFmtId="0" fontId="9" fillId="8" borderId="13" xfId="0" applyFont="1" applyFill="1" applyBorder="1" applyAlignment="1">
      <alignment horizontal="left" vertical="center"/>
    </xf>
    <xf numFmtId="0" fontId="33" fillId="0" borderId="14" xfId="0" applyFont="1" applyBorder="1" applyAlignment="1">
      <alignment horizontal="justify" vertical="center" wrapText="1"/>
    </xf>
    <xf numFmtId="0" fontId="33" fillId="0" borderId="15" xfId="0" applyFont="1" applyBorder="1" applyAlignment="1">
      <alignment horizontal="justify" vertical="center" wrapText="1"/>
    </xf>
    <xf numFmtId="0" fontId="9" fillId="8" borderId="1" xfId="0" applyFont="1" applyFill="1" applyBorder="1" applyAlignment="1">
      <alignment horizontal="left" vertical="center"/>
    </xf>
    <xf numFmtId="0" fontId="4" fillId="8" borderId="13" xfId="0" applyFont="1" applyFill="1" applyBorder="1" applyAlignment="1">
      <alignment horizontal="left" vertical="center"/>
    </xf>
    <xf numFmtId="0" fontId="4" fillId="0" borderId="15" xfId="0" applyFont="1" applyBorder="1" applyAlignment="1">
      <alignment horizontal="justify" vertical="center" wrapText="1"/>
    </xf>
    <xf numFmtId="0" fontId="33" fillId="8" borderId="15" xfId="0" applyFont="1" applyFill="1" applyBorder="1" applyAlignment="1">
      <alignment horizontal="left" vertical="center"/>
    </xf>
    <xf numFmtId="0" fontId="33" fillId="8" borderId="14" xfId="0" applyFont="1" applyFill="1" applyBorder="1" applyAlignment="1">
      <alignment horizontal="left" vertical="center"/>
    </xf>
    <xf numFmtId="165" fontId="33" fillId="8" borderId="8" xfId="0" applyNumberFormat="1" applyFont="1" applyFill="1" applyBorder="1" applyAlignment="1">
      <alignment horizontal="center" vertical="center"/>
    </xf>
    <xf numFmtId="3" fontId="33" fillId="8" borderId="1" xfId="0" applyNumberFormat="1" applyFont="1" applyFill="1" applyBorder="1" applyAlignment="1">
      <alignment horizontal="justify" vertical="center"/>
    </xf>
    <xf numFmtId="0" fontId="33" fillId="8" borderId="1" xfId="0" applyFont="1" applyFill="1" applyBorder="1" applyAlignment="1">
      <alignment horizontal="justify" vertical="center"/>
    </xf>
    <xf numFmtId="0" fontId="36" fillId="0" borderId="1" xfId="5" applyBorder="1"/>
    <xf numFmtId="0" fontId="9" fillId="0" borderId="1" xfId="0" applyFont="1" applyBorder="1" applyAlignment="1" applyProtection="1">
      <alignment horizontal="left" vertical="center" wrapText="1"/>
      <protection locked="0"/>
    </xf>
    <xf numFmtId="0" fontId="4" fillId="0" borderId="0" xfId="0" applyFont="1" applyAlignment="1">
      <alignment horizontal="center"/>
    </xf>
    <xf numFmtId="0" fontId="9" fillId="4" borderId="1" xfId="0" applyFont="1" applyFill="1" applyBorder="1" applyAlignment="1">
      <alignment horizontal="center" vertical="center" wrapText="1"/>
    </xf>
    <xf numFmtId="0" fontId="6" fillId="0" borderId="4" xfId="0" applyFont="1" applyBorder="1" applyAlignment="1">
      <alignment horizontal="center" vertical="center" wrapText="1"/>
    </xf>
    <xf numFmtId="0" fontId="6" fillId="0" borderId="5" xfId="0" applyFont="1" applyBorder="1" applyAlignment="1">
      <alignment horizontal="center" vertical="center"/>
    </xf>
    <xf numFmtId="0" fontId="6" fillId="0" borderId="9" xfId="0" applyFont="1" applyBorder="1" applyAlignment="1">
      <alignment horizontal="center" vertical="center"/>
    </xf>
    <xf numFmtId="0" fontId="6" fillId="0" borderId="10" xfId="0" applyFont="1" applyBorder="1" applyAlignment="1">
      <alignment horizontal="center" vertical="center"/>
    </xf>
    <xf numFmtId="0" fontId="4" fillId="0" borderId="2" xfId="0" applyFont="1" applyBorder="1" applyAlignment="1">
      <alignment horizontal="center"/>
    </xf>
    <xf numFmtId="0" fontId="11" fillId="0" borderId="1" xfId="0" applyFont="1" applyBorder="1" applyAlignment="1">
      <alignment horizontal="center" vertical="center" wrapText="1"/>
    </xf>
    <xf numFmtId="0" fontId="13" fillId="3" borderId="1" xfId="0" applyFont="1" applyFill="1" applyBorder="1" applyAlignment="1">
      <alignment horizontal="center" vertical="center"/>
    </xf>
    <xf numFmtId="0" fontId="6" fillId="0" borderId="1" xfId="0" applyFont="1" applyBorder="1" applyAlignment="1">
      <alignment horizontal="center" vertical="center" wrapText="1"/>
    </xf>
    <xf numFmtId="0" fontId="4" fillId="0" borderId="1" xfId="0" applyFont="1" applyBorder="1" applyAlignment="1">
      <alignment horizontal="center"/>
    </xf>
    <xf numFmtId="0" fontId="6" fillId="0" borderId="0" xfId="0" applyFont="1" applyAlignment="1">
      <alignment horizontal="center" vertical="center"/>
    </xf>
    <xf numFmtId="0" fontId="4" fillId="0" borderId="0" xfId="0" applyFont="1" applyAlignment="1">
      <alignment horizontal="center" vertical="center" wrapText="1"/>
    </xf>
    <xf numFmtId="0" fontId="6" fillId="0" borderId="2" xfId="0" applyFont="1" applyBorder="1" applyAlignment="1">
      <alignment horizontal="center" vertical="center"/>
    </xf>
    <xf numFmtId="0" fontId="6" fillId="0" borderId="11" xfId="0" applyFont="1" applyBorder="1" applyAlignment="1">
      <alignment horizontal="center" vertical="center"/>
    </xf>
    <xf numFmtId="0" fontId="4" fillId="0" borderId="0" xfId="0" applyFont="1" applyAlignment="1">
      <alignment vertical="center" wrapText="1"/>
    </xf>
    <xf numFmtId="0" fontId="14" fillId="0" borderId="0" xfId="0" applyFont="1" applyAlignment="1">
      <alignment horizontal="center" vertical="center"/>
    </xf>
    <xf numFmtId="0" fontId="4" fillId="0" borderId="8" xfId="0" applyFont="1" applyBorder="1" applyAlignment="1">
      <alignment horizontal="center" vertical="center" wrapText="1"/>
    </xf>
    <xf numFmtId="0" fontId="4" fillId="0" borderId="7" xfId="0" applyFont="1" applyBorder="1" applyAlignment="1">
      <alignment horizontal="center" vertical="center" wrapText="1"/>
    </xf>
    <xf numFmtId="0" fontId="13" fillId="3" borderId="1" xfId="0" applyFont="1" applyFill="1" applyBorder="1" applyAlignment="1">
      <alignment horizontal="center" vertical="center" wrapText="1"/>
    </xf>
    <xf numFmtId="0" fontId="18" fillId="5" borderId="3" xfId="0" applyFont="1" applyFill="1" applyBorder="1" applyAlignment="1">
      <alignment horizontal="center" vertical="center" wrapText="1"/>
    </xf>
    <xf numFmtId="0" fontId="18" fillId="5" borderId="12" xfId="0" applyFont="1" applyFill="1" applyBorder="1" applyAlignment="1">
      <alignment horizontal="center" vertical="center" wrapText="1"/>
    </xf>
    <xf numFmtId="0" fontId="9" fillId="0" borderId="0" xfId="0" applyFont="1" applyAlignment="1">
      <alignment horizontal="center" vertical="center" wrapText="1"/>
    </xf>
    <xf numFmtId="0" fontId="9" fillId="0" borderId="1" xfId="0" applyFont="1" applyBorder="1" applyAlignment="1">
      <alignment horizontal="center" vertical="center" wrapText="1"/>
    </xf>
    <xf numFmtId="0" fontId="17" fillId="2" borderId="0" xfId="0" applyFont="1" applyFill="1" applyAlignment="1">
      <alignment horizontal="center" vertical="center"/>
    </xf>
    <xf numFmtId="0" fontId="32" fillId="0" borderId="4" xfId="0" applyFont="1" applyBorder="1" applyAlignment="1">
      <alignment horizontal="center" vertical="center" wrapText="1"/>
    </xf>
    <xf numFmtId="0" fontId="32" fillId="0" borderId="2" xfId="0" applyFont="1" applyBorder="1" applyAlignment="1">
      <alignment horizontal="center" vertical="center" wrapText="1"/>
    </xf>
    <xf numFmtId="0" fontId="32" fillId="0" borderId="5" xfId="0" applyFont="1" applyBorder="1" applyAlignment="1">
      <alignment horizontal="center" vertical="center" wrapText="1"/>
    </xf>
    <xf numFmtId="0" fontId="32" fillId="0" borderId="9" xfId="0" applyFont="1" applyBorder="1" applyAlignment="1">
      <alignment horizontal="center" vertical="center" wrapText="1"/>
    </xf>
    <xf numFmtId="0" fontId="32" fillId="0" borderId="11" xfId="0" applyFont="1" applyBorder="1" applyAlignment="1">
      <alignment horizontal="center" vertical="center" wrapText="1"/>
    </xf>
    <xf numFmtId="0" fontId="32" fillId="0" borderId="10" xfId="0" applyFont="1" applyBorder="1" applyAlignment="1">
      <alignment horizontal="center" vertical="center" wrapText="1"/>
    </xf>
    <xf numFmtId="0" fontId="22" fillId="0" borderId="1" xfId="0" applyFont="1" applyBorder="1" applyAlignment="1">
      <alignment horizontal="center" vertical="center" wrapText="1"/>
    </xf>
    <xf numFmtId="0" fontId="18" fillId="5" borderId="1" xfId="0" applyFont="1" applyFill="1" applyBorder="1" applyAlignment="1">
      <alignment horizontal="center" vertical="center" wrapText="1"/>
    </xf>
    <xf numFmtId="0" fontId="19" fillId="0" borderId="0" xfId="0" applyFont="1" applyAlignment="1">
      <alignment horizontal="center" vertical="center"/>
    </xf>
    <xf numFmtId="0" fontId="20" fillId="0" borderId="1" xfId="0" applyFont="1" applyBorder="1" applyAlignment="1">
      <alignment horizontal="center" vertical="center" wrapText="1"/>
    </xf>
    <xf numFmtId="0" fontId="6" fillId="0" borderId="2" xfId="0" applyFont="1" applyBorder="1" applyAlignment="1">
      <alignment horizontal="center" vertical="center" wrapText="1"/>
    </xf>
    <xf numFmtId="0" fontId="6" fillId="0" borderId="5" xfId="0" applyFont="1" applyBorder="1" applyAlignment="1">
      <alignment horizontal="center" vertical="center" wrapText="1"/>
    </xf>
    <xf numFmtId="0" fontId="6" fillId="0" borderId="9" xfId="0" applyFont="1" applyBorder="1" applyAlignment="1">
      <alignment horizontal="center" vertical="center" wrapText="1"/>
    </xf>
    <xf numFmtId="0" fontId="6" fillId="0" borderId="11" xfId="0" applyFont="1" applyBorder="1" applyAlignment="1">
      <alignment horizontal="center" vertical="center" wrapText="1"/>
    </xf>
    <xf numFmtId="0" fontId="6" fillId="0" borderId="10" xfId="0" applyFont="1" applyBorder="1" applyAlignment="1">
      <alignment horizontal="center" vertical="center" wrapText="1"/>
    </xf>
  </cellXfs>
  <cellStyles count="6">
    <cellStyle name="Hipervínculo" xfId="1" builtinId="8"/>
    <cellStyle name="Hyperlink" xfId="5"/>
    <cellStyle name="Normal" xfId="0" builtinId="0"/>
    <cellStyle name="Normal 2" xfId="2"/>
    <cellStyle name="Normal 3 2" xfId="3"/>
    <cellStyle name="Normal 4" xfId="4"/>
  </cellStyles>
  <dxfs count="102">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rgb="FF000000"/>
        <name val="Arial"/>
        <scheme val="none"/>
      </font>
      <numFmt numFmtId="0" formatCode="General"/>
      <alignment horizontal="left" vertical="center" textRotation="0" wrapText="0" indent="0" justifyLastLine="0" shrinkToFit="0" readingOrder="0"/>
      <border diagonalUp="0" diagonalDown="0">
        <left style="thin">
          <color auto="1"/>
        </left>
        <right style="thin">
          <color auto="1"/>
        </right>
        <top style="thin">
          <color auto="1"/>
        </top>
        <bottom style="thin">
          <color auto="1"/>
        </bottom>
        <vertical/>
        <horizontal/>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dxf>
    <dxf>
      <font>
        <strike val="0"/>
        <outline val="0"/>
        <shadow val="0"/>
        <u val="none"/>
        <vertAlign val="baseline"/>
        <sz val="11"/>
        <color auto="1"/>
        <name val="Arial"/>
        <scheme val="none"/>
      </font>
      <fill>
        <patternFill patternType="solid">
          <fgColor rgb="FF008080"/>
          <bgColor theme="0" tint="-0.14999847407452621"/>
        </patternFill>
      </fill>
    </dxf>
    <dxf>
      <fill>
        <patternFill patternType="none">
          <fgColor indexed="64"/>
          <bgColor auto="1"/>
        </patternFill>
      </fill>
    </dxf>
    <dxf>
      <fill>
        <patternFill patternType="none">
          <fgColor indexed="64"/>
          <bgColor auto="1"/>
        </patternFill>
      </fill>
    </dxf>
    <dxf>
      <fill>
        <patternFill patternType="none">
          <fgColor indexed="64"/>
          <bgColor auto="1"/>
        </patternFill>
      </fill>
    </dxf>
    <dxf>
      <font>
        <b val="0"/>
        <i val="0"/>
        <strike val="0"/>
        <condense val="0"/>
        <extend val="0"/>
        <outline val="0"/>
        <shadow val="0"/>
        <u val="none"/>
        <vertAlign val="baseline"/>
        <sz val="11"/>
        <color rgb="FF000000"/>
        <name val="Arial"/>
        <scheme val="none"/>
      </font>
      <alignment horizontal="center" vertical="center" textRotation="0" wrapText="0" indent="0" justifyLastLine="0" shrinkToFit="0" readingOrder="0"/>
    </dxf>
    <dxf>
      <font>
        <b val="0"/>
        <i val="0"/>
        <strike val="0"/>
        <condense val="0"/>
        <extend val="0"/>
        <outline val="0"/>
        <shadow val="0"/>
        <u val="none"/>
        <vertAlign val="baseline"/>
        <sz val="11"/>
        <color rgb="FF000000"/>
        <name val="Calibri"/>
        <scheme val="none"/>
      </font>
      <alignment horizontal="justify" vertical="center" textRotation="0" wrapText="0" indent="0" justifyLastLine="0" shrinkToFit="0" readingOrder="0"/>
    </dxf>
    <dxf>
      <alignment horizontal="justify" vertical="center" textRotation="0" wrapText="0" indent="0" justifyLastLine="0" shrinkToFit="0" readingOrder="0"/>
    </dxf>
    <dxf>
      <fill>
        <patternFill patternType="solid">
          <fgColor indexed="64"/>
          <bgColor theme="9" tint="0.39997558519241921"/>
        </patternFill>
      </fill>
    </dxf>
    <dxf>
      <alignment horizontal="center" vertical="center" textRotation="0" wrapText="0" indent="0" justifyLastLine="0" shrinkToFit="0" readingOrder="0"/>
    </dxf>
    <dxf>
      <alignment horizontal="justify" vertical="center" textRotation="0" wrapText="0" indent="0" justifyLastLine="0" shrinkToFit="0" readingOrder="0"/>
    </dxf>
    <dxf>
      <alignment horizontal="justify" vertical="center" textRotation="0" wrapText="0" indent="0" justifyLastLine="0" shrinkToFit="0" readingOrder="0"/>
    </dxf>
    <dxf>
      <fill>
        <patternFill>
          <fgColor indexed="64"/>
          <bgColor theme="9" tint="0.39997558519241921"/>
        </patternFill>
      </fill>
    </dxf>
    <dxf>
      <alignment horizontal="center" vertical="center" textRotation="0" wrapText="0" indent="0" justifyLastLine="0" shrinkToFit="0" readingOrder="0"/>
    </dxf>
    <dxf>
      <alignment horizontal="justify" vertical="center" textRotation="0" wrapText="0" indent="0" justifyLastLine="0" shrinkToFit="0" readingOrder="0"/>
    </dxf>
    <dxf>
      <alignment horizontal="justify" vertical="center" textRotation="0" wrapText="0" indent="0" justifyLastLine="0" shrinkToFit="0" readingOrder="0"/>
    </dxf>
    <dxf>
      <fill>
        <patternFill>
          <fgColor indexed="64"/>
          <bgColor theme="9" tint="0.39997558519241921"/>
        </patternFill>
      </fill>
    </dxf>
    <dxf>
      <alignment horizontal="center" vertical="center" textRotation="0" wrapText="0" indent="0" justifyLastLine="0" shrinkToFit="0" readingOrder="0"/>
    </dxf>
    <dxf>
      <alignment horizontal="justify" vertical="center" textRotation="0" wrapText="0" indent="0" justifyLastLine="0" shrinkToFit="0" readingOrder="0"/>
    </dxf>
    <dxf>
      <alignment horizontal="justify" vertical="center" textRotation="0" wrapText="0" indent="0" justifyLastLine="0" shrinkToFit="0" readingOrder="0"/>
    </dxf>
    <dxf>
      <fill>
        <patternFill>
          <fgColor indexed="64"/>
          <bgColor theme="9" tint="0.39997558519241921"/>
        </patternFill>
      </fill>
    </dxf>
    <dxf>
      <alignment horizontal="center" vertical="center" textRotation="0" wrapText="0" indent="0" justifyLastLine="0" shrinkToFit="0" readingOrder="0"/>
    </dxf>
    <dxf>
      <alignment horizontal="justify" vertical="center" textRotation="0" wrapText="0" indent="0" justifyLastLine="0" shrinkToFit="0" readingOrder="0"/>
    </dxf>
    <dxf>
      <alignment horizontal="justify" vertical="center" textRotation="0" wrapText="0" indent="0" justifyLastLine="0" shrinkToFit="0" readingOrder="0"/>
    </dxf>
    <dxf>
      <fill>
        <patternFill>
          <fgColor indexed="64"/>
          <bgColor theme="9" tint="0.39997558519241921"/>
        </patternFill>
      </fill>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dxf>
    <dxf>
      <font>
        <strike val="0"/>
        <outline val="0"/>
        <shadow val="0"/>
        <u val="none"/>
        <vertAlign val="baseline"/>
        <name val="Arial"/>
        <scheme val="none"/>
      </font>
      <fill>
        <patternFill patternType="solid">
          <fgColor indexed="64"/>
          <bgColor theme="0" tint="-0.14999847407452621"/>
        </patternFill>
      </fill>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name val="Arial"/>
        <scheme val="none"/>
      </font>
    </dxf>
    <dxf>
      <font>
        <strike val="0"/>
        <outline val="0"/>
        <shadow val="0"/>
        <u val="none"/>
        <vertAlign val="baseline"/>
        <color auto="1"/>
        <name val="Arial"/>
        <scheme val="none"/>
      </font>
      <fill>
        <patternFill patternType="solid">
          <fgColor indexed="64"/>
          <bgColor theme="0" tint="-0.14999847407452621"/>
        </patternFill>
      </fill>
    </dxf>
    <dxf>
      <font>
        <strike val="0"/>
        <outline val="0"/>
        <shadow val="0"/>
        <u val="none"/>
        <vertAlign val="baseline"/>
        <sz val="11"/>
        <color rgb="FF000000"/>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Arial"/>
        <scheme val="none"/>
      </font>
      <border diagonalUp="0" diagonalDown="0" outline="0">
        <left style="thin">
          <color indexed="64"/>
        </left>
        <right style="thin">
          <color indexed="64"/>
        </right>
        <top style="thin">
          <color indexed="64"/>
        </top>
        <bottom style="thin">
          <color indexed="64"/>
        </bottom>
      </border>
    </dxf>
    <dxf>
      <font>
        <strike val="0"/>
        <outline val="0"/>
        <shadow val="0"/>
        <u val="none"/>
        <vertAlign val="baseline"/>
        <sz val="11"/>
        <color rgb="FF000000"/>
        <name val="Arial"/>
        <scheme val="none"/>
      </font>
    </dxf>
    <dxf>
      <font>
        <strike val="0"/>
        <outline val="0"/>
        <shadow val="0"/>
        <u val="none"/>
        <vertAlign val="baseline"/>
        <color auto="1"/>
        <name val="Arial"/>
        <scheme val="none"/>
      </font>
      <fill>
        <patternFill patternType="none">
          <bgColor auto="1"/>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9999"/>
      <rgbColor rgb="FFC9C9C9"/>
      <rgbColor rgb="FF808080"/>
      <rgbColor rgb="FF9999FF"/>
      <rgbColor rgb="FF993366"/>
      <rgbColor rgb="FFFFFFCC"/>
      <rgbColor rgb="FFCCFFFF"/>
      <rgbColor rgb="FF660066"/>
      <rgbColor rgb="FFED7D31"/>
      <rgbColor rgb="FF0563C1"/>
      <rgbColor rgb="FFD9D9D9"/>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7A1F"/>
      <rgbColor rgb="FF59595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theme" Target="theme/theme1.xml"/><Relationship Id="rId18" Type="http://purl.oclc.org/ooxml/officeDocument/relationships/customXml" Target="../customXml/item2.xml"/><Relationship Id="rId3" Type="http://purl.oclc.org/ooxml/officeDocument/relationships/worksheet" Target="worksheets/sheet3.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customXml" Target="../customXml/item1.xml"/><Relationship Id="rId2" Type="http://purl.oclc.org/ooxml/officeDocument/relationships/worksheet" Target="worksheets/sheet2.xml"/><Relationship Id="rId16" Type="http://purl.oclc.org/ooxml/officeDocument/relationships/calcChain" Target="calcChain.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5" Type="http://purl.oclc.org/ooxml/officeDocument/relationships/worksheet" Target="worksheets/sheet5.xml"/><Relationship Id="rId15" Type="http://purl.oclc.org/ooxml/officeDocument/relationships/sharedStrings" Target="sharedStrings.xml"/><Relationship Id="rId10" Type="http://purl.oclc.org/ooxml/officeDocument/relationships/worksheet" Target="worksheets/sheet10.xml"/><Relationship Id="rId19" Type="http://purl.oclc.org/ooxml/officeDocument/relationships/customXml" Target="../customXml/item3.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styles" Target="styles.xml"/></Relationships>
</file>

<file path=xl/charts/chart1.xml><?xml version="1.0" encoding="utf-8"?>
<c:chartSpace xmlns:c="http://purl.oclc.org/ooxml/drawingml/chart" xmlns:a="http://purl.oclc.org/ooxml/drawingml/main" xmlns:r="http://purl.oclc.org/ooxml/officeDocument/relationships">
  <c:date1904 val="0"/>
  <c:lang val="es-ES"/>
  <c:roundedCorners val="0"/>
  <c:style val="2"/>
  <c:chart>
    <c:autoTitleDeleted val="1"/>
    <c:plotArea>
      <c:layout>
        <c:manualLayout>
          <c:layoutTarget val="inner"/>
          <c:xMode val="edge"/>
          <c:yMode val="edge"/>
          <c:x val="3.2494424976107002E-2"/>
          <c:y val="1.51916445954725E-2"/>
          <c:w val="0.93912073908888205"/>
          <c:h val="0.96586877217530398"/>
        </c:manualLayout>
      </c:layout>
      <c:scatterChart>
        <c:scatterStyle val="lineMarker"/>
        <c:varyColors val="0"/>
        <c:ser>
          <c:idx val="0"/>
          <c:order val="0"/>
          <c:tx>
            <c:strRef>
              <c:f>Priorizacion!$N$7</c:f>
              <c:strCache>
                <c:ptCount val="1"/>
                <c:pt idx="0">
                  <c:v>Total de Dificultad</c:v>
                </c:pt>
              </c:strCache>
            </c:strRef>
          </c:tx>
          <c:spPr>
            <a:ln w="25560">
              <a:noFill/>
            </a:ln>
          </c:spPr>
          <c:marker>
            <c:symbol val="circle"/>
            <c:size val="5"/>
            <c:spPr>
              <a:solidFill>
                <a:srgbClr val="009999"/>
              </a:solidFill>
            </c:spPr>
          </c:marker>
          <c:dPt>
            <c:idx val="0"/>
            <c:bubble3D val="0"/>
            <c:extLst xmlns:c16r2="http://schemas.microsoft.com/office/drawing/2015/06/chart">
              <c:ext xmlns:c16="http://schemas.microsoft.com/office/drawing/2014/chart" uri="{C3380CC4-5D6E-409C-BE32-E72D297353CC}">
                <c16:uniqueId val="{00000000-8D02-4D38-8E1F-D2C5ACAF819F}"/>
              </c:ext>
            </c:extLst>
          </c:dPt>
          <c:dPt>
            <c:idx val="1"/>
            <c:bubble3D val="0"/>
            <c:extLst xmlns:c16r2="http://schemas.microsoft.com/office/drawing/2015/06/chart">
              <c:ext xmlns:c16="http://schemas.microsoft.com/office/drawing/2014/chart" uri="{C3380CC4-5D6E-409C-BE32-E72D297353CC}">
                <c16:uniqueId val="{00000001-8D02-4D38-8E1F-D2C5ACAF819F}"/>
              </c:ext>
            </c:extLst>
          </c:dPt>
          <c:dPt>
            <c:idx val="2"/>
            <c:bubble3D val="0"/>
            <c:extLst xmlns:c16r2="http://schemas.microsoft.com/office/drawing/2015/06/chart">
              <c:ext xmlns:c16="http://schemas.microsoft.com/office/drawing/2014/chart" uri="{C3380CC4-5D6E-409C-BE32-E72D297353CC}">
                <c16:uniqueId val="{00000002-8D02-4D38-8E1F-D2C5ACAF819F}"/>
              </c:ext>
            </c:extLst>
          </c:dPt>
          <c:dPt>
            <c:idx val="3"/>
            <c:bubble3D val="0"/>
            <c:extLst xmlns:c16r2="http://schemas.microsoft.com/office/drawing/2015/06/chart">
              <c:ext xmlns:c16="http://schemas.microsoft.com/office/drawing/2014/chart" uri="{C3380CC4-5D6E-409C-BE32-E72D297353CC}">
                <c16:uniqueId val="{00000003-8D02-4D38-8E1F-D2C5ACAF819F}"/>
              </c:ext>
            </c:extLst>
          </c:dPt>
          <c:dPt>
            <c:idx val="4"/>
            <c:bubble3D val="0"/>
            <c:extLst xmlns:c16r2="http://schemas.microsoft.com/office/drawing/2015/06/chart">
              <c:ext xmlns:c16="http://schemas.microsoft.com/office/drawing/2014/chart" uri="{C3380CC4-5D6E-409C-BE32-E72D297353CC}">
                <c16:uniqueId val="{00000004-8D02-4D38-8E1F-D2C5ACAF819F}"/>
              </c:ext>
            </c:extLst>
          </c:dPt>
          <c:dPt>
            <c:idx val="5"/>
            <c:bubble3D val="0"/>
            <c:extLst xmlns:c16r2="http://schemas.microsoft.com/office/drawing/2015/06/chart">
              <c:ext xmlns:c16="http://schemas.microsoft.com/office/drawing/2014/chart" uri="{C3380CC4-5D6E-409C-BE32-E72D297353CC}">
                <c16:uniqueId val="{00000005-8D02-4D38-8E1F-D2C5ACAF819F}"/>
              </c:ext>
            </c:extLst>
          </c:dPt>
          <c:dPt>
            <c:idx val="6"/>
            <c:bubble3D val="0"/>
            <c:extLst xmlns:c16r2="http://schemas.microsoft.com/office/drawing/2015/06/chart">
              <c:ext xmlns:c16="http://schemas.microsoft.com/office/drawing/2014/chart" uri="{C3380CC4-5D6E-409C-BE32-E72D297353CC}">
                <c16:uniqueId val="{00000006-8D02-4D38-8E1F-D2C5ACAF819F}"/>
              </c:ext>
            </c:extLst>
          </c:dPt>
          <c:dPt>
            <c:idx val="7"/>
            <c:bubble3D val="0"/>
            <c:extLst xmlns:c16r2="http://schemas.microsoft.com/office/drawing/2015/06/chart">
              <c:ext xmlns:c16="http://schemas.microsoft.com/office/drawing/2014/chart" uri="{C3380CC4-5D6E-409C-BE32-E72D297353CC}">
                <c16:uniqueId val="{00000007-8D02-4D38-8E1F-D2C5ACAF819F}"/>
              </c:ext>
            </c:extLst>
          </c:dPt>
          <c:dPt>
            <c:idx val="8"/>
            <c:bubble3D val="0"/>
            <c:extLst xmlns:c16r2="http://schemas.microsoft.com/office/drawing/2015/06/chart">
              <c:ext xmlns:c16="http://schemas.microsoft.com/office/drawing/2014/chart" uri="{C3380CC4-5D6E-409C-BE32-E72D297353CC}">
                <c16:uniqueId val="{00000008-8D02-4D38-8E1F-D2C5ACAF819F}"/>
              </c:ext>
            </c:extLst>
          </c:dPt>
          <c:dPt>
            <c:idx val="9"/>
            <c:bubble3D val="0"/>
            <c:extLst xmlns:c16r2="http://schemas.microsoft.com/office/drawing/2015/06/chart">
              <c:ext xmlns:c16="http://schemas.microsoft.com/office/drawing/2014/chart" uri="{C3380CC4-5D6E-409C-BE32-E72D297353CC}">
                <c16:uniqueId val="{00000009-8D02-4D38-8E1F-D2C5ACAF819F}"/>
              </c:ext>
            </c:extLst>
          </c:dPt>
          <c:dPt>
            <c:idx val="10"/>
            <c:bubble3D val="0"/>
            <c:extLst xmlns:c16r2="http://schemas.microsoft.com/office/drawing/2015/06/chart">
              <c:ext xmlns:c16="http://schemas.microsoft.com/office/drawing/2014/chart" uri="{C3380CC4-5D6E-409C-BE32-E72D297353CC}">
                <c16:uniqueId val="{0000000A-8D02-4D38-8E1F-D2C5ACAF819F}"/>
              </c:ext>
            </c:extLst>
          </c:dPt>
          <c:dLbls>
            <c:dLbl>
              <c:idx val="0"/>
              <c:tx>
                <c:rich>
                  <a:bodyPr/>
                  <a:lstStyle/>
                  <a:p>
                    <a:fld id="{2773FA6B-B7CC-4959-9EFA-D7B2885CD9DA}" type="CELLRANGE">
                      <a:rPr lang="en-US" sz="1100" b="0" strike="noStrike" spc="-1">
                        <a:solidFill>
                          <a:srgbClr val="404040"/>
                        </a:solidFill>
                        <a:latin typeface="Calibri"/>
                      </a:rPr>
                      <a:pPr/>
                      <a:t>[CELLRANGE]</a:t>
                    </a:fld>
                    <a:endParaRPr lang="es-CO"/>
                  </a:p>
                </c:rich>
              </c:tx>
              <c:spPr/>
              <c:dLblPos val="b"/>
              <c:showLegendKey val="0"/>
              <c:showVal val="0"/>
              <c:showCatName val="0"/>
              <c:showSerName val="0"/>
              <c:showPercent val="0"/>
              <c:showBubbleSize val="1"/>
              <c:separator>; </c:separator>
              <c:extLst xmlns:c16r2="http://schemas.microsoft.com/office/drawing/2015/06/chart">
                <c:ext xmlns:c16="http://schemas.microsoft.com/office/drawing/2014/chart" uri="{C3380CC4-5D6E-409C-BE32-E72D297353CC}">
                  <c16:uniqueId val="{00000000-8D02-4D38-8E1F-D2C5ACAF819F}"/>
                </c:ext>
                <c:ext xmlns:c15="http://schemas.microsoft.com/office/drawing/2012/chart" uri="{CE6537A1-D6FC-4f65-9D91-7224C49458BB}">
                  <c15:dlblFieldTable/>
                  <c15:showDataLabelsRange val="1"/>
                </c:ext>
              </c:extLst>
            </c:dLbl>
            <c:dLbl>
              <c:idx val="1"/>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1-8D02-4D38-8E1F-D2C5ACAF819F}"/>
                </c:ext>
                <c:ext xmlns:c15="http://schemas.microsoft.com/office/drawing/2012/chart" uri="{CE6537A1-D6FC-4f65-9D91-7224C49458BB}"/>
              </c:extLst>
            </c:dLbl>
            <c:dLbl>
              <c:idx val="2"/>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2-8D02-4D38-8E1F-D2C5ACAF819F}"/>
                </c:ext>
                <c:ext xmlns:c15="http://schemas.microsoft.com/office/drawing/2012/chart" uri="{CE6537A1-D6FC-4f65-9D91-7224C49458BB}"/>
              </c:extLst>
            </c:dLbl>
            <c:dLbl>
              <c:idx val="3"/>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3-8D02-4D38-8E1F-D2C5ACAF819F}"/>
                </c:ext>
                <c:ext xmlns:c15="http://schemas.microsoft.com/office/drawing/2012/chart" uri="{CE6537A1-D6FC-4f65-9D91-7224C49458BB}"/>
              </c:extLst>
            </c:dLbl>
            <c:dLbl>
              <c:idx val="4"/>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4-8D02-4D38-8E1F-D2C5ACAF819F}"/>
                </c:ext>
                <c:ext xmlns:c15="http://schemas.microsoft.com/office/drawing/2012/chart" uri="{CE6537A1-D6FC-4f65-9D91-7224C49458BB}"/>
              </c:extLst>
            </c:dLbl>
            <c:dLbl>
              <c:idx val="5"/>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5-8D02-4D38-8E1F-D2C5ACAF819F}"/>
                </c:ext>
                <c:ext xmlns:c15="http://schemas.microsoft.com/office/drawing/2012/chart" uri="{CE6537A1-D6FC-4f65-9D91-7224C49458BB}"/>
              </c:extLst>
            </c:dLbl>
            <c:dLbl>
              <c:idx val="6"/>
              <c:layout>
                <c:manualLayout>
                  <c:x val="6.4231993375959695E-2"/>
                  <c:y val="5.5647369041332299E-3"/>
                </c:manualLayout>
              </c:layout>
              <c:tx>
                <c:rich>
                  <a:bodyPr/>
                  <a:lstStyle/>
                  <a:p>
                    <a:fld id="{6F8643D6-3C86-49C8-827C-7C3EA342DBF5}" type="CELLRANGE">
                      <a:rPr lang="en-US" sz="1100" b="0" strike="noStrike" spc="-1">
                        <a:solidFill>
                          <a:srgbClr val="404040"/>
                        </a:solidFill>
                        <a:latin typeface="Calibri"/>
                      </a:rPr>
                      <a:pPr/>
                      <a:t>[CELLRANGE]</a:t>
                    </a:fld>
                    <a:endParaRPr lang="es-CO"/>
                  </a:p>
                </c:rich>
              </c:tx>
              <c:spPr/>
              <c:dLblPos val="r"/>
              <c:showLegendKey val="0"/>
              <c:showVal val="0"/>
              <c:showCatName val="0"/>
              <c:showSerName val="0"/>
              <c:showPercent val="0"/>
              <c:showBubbleSize val="1"/>
              <c:separator>; </c:separator>
              <c:extLst xmlns:c16r2="http://schemas.microsoft.com/office/drawing/2015/06/chart">
                <c:ext xmlns:c16="http://schemas.microsoft.com/office/drawing/2014/chart" uri="{C3380CC4-5D6E-409C-BE32-E72D297353CC}">
                  <c16:uniqueId val="{00000006-8D02-4D38-8E1F-D2C5ACAF819F}"/>
                </c:ext>
                <c:ext xmlns:c15="http://schemas.microsoft.com/office/drawing/2012/chart" uri="{CE6537A1-D6FC-4f65-9D91-7224C49458BB}">
                  <c15:dlblFieldTable/>
                  <c15:showDataLabelsRange val="1"/>
                </c:ext>
              </c:extLst>
            </c:dLbl>
            <c:dLbl>
              <c:idx val="7"/>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7-8D02-4D38-8E1F-D2C5ACAF819F}"/>
                </c:ext>
                <c:ext xmlns:c15="http://schemas.microsoft.com/office/drawing/2012/chart" uri="{CE6537A1-D6FC-4f65-9D91-7224C49458BB}"/>
              </c:extLst>
            </c:dLbl>
            <c:dLbl>
              <c:idx val="8"/>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8-8D02-4D38-8E1F-D2C5ACAF819F}"/>
                </c:ext>
                <c:ext xmlns:c15="http://schemas.microsoft.com/office/drawing/2012/chart" uri="{CE6537A1-D6FC-4f65-9D91-7224C49458BB}"/>
              </c:extLst>
            </c:dLbl>
            <c:dLbl>
              <c:idx val="9"/>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9-8D02-4D38-8E1F-D2C5ACAF819F}"/>
                </c:ext>
                <c:ext xmlns:c15="http://schemas.microsoft.com/office/drawing/2012/chart" uri="{CE6537A1-D6FC-4f65-9D91-7224C49458BB}"/>
              </c:extLst>
            </c:dLbl>
            <c:dLbl>
              <c:idx val="10"/>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extLst xmlns:c16r2="http://schemas.microsoft.com/office/drawing/2015/06/chart">
                <c:ext xmlns:c16="http://schemas.microsoft.com/office/drawing/2014/chart" uri="{C3380CC4-5D6E-409C-BE32-E72D297353CC}">
                  <c16:uniqueId val="{0000000A-8D02-4D38-8E1F-D2C5ACAF819F}"/>
                </c:ext>
                <c:ext xmlns:c15="http://schemas.microsoft.com/office/drawing/2012/chart" uri="{CE6537A1-D6FC-4f65-9D91-7224C49458BB}"/>
              </c:extLst>
            </c:dLbl>
            <c:spPr>
              <a:noFill/>
              <a:ln>
                <a:noFill/>
              </a:ln>
              <a:effectLst/>
            </c:spPr>
            <c:txPr>
              <a:bodyPr wrap="square"/>
              <a:lstStyle/>
              <a:p>
                <a:pPr>
                  <a:defRPr sz="1100" b="0" strike="noStrike" spc="-1">
                    <a:solidFill>
                      <a:srgbClr val="404040"/>
                    </a:solidFill>
                    <a:latin typeface="Calibri"/>
                  </a:defRPr>
                </a:pPr>
                <a:endParaRPr lang="es-CO"/>
              </a:p>
            </c:txPr>
            <c:dLblPos val="b"/>
            <c:showLegendKey val="0"/>
            <c:showVal val="0"/>
            <c:showCatName val="0"/>
            <c:showSerName val="0"/>
            <c:showPercent val="0"/>
            <c:showBubbleSize val="1"/>
            <c:separator>; </c:separator>
            <c:showLeaderLines val="0"/>
            <c:extLst xmlns:c16r2="http://schemas.microsoft.com/office/drawing/2015/06/chart">
              <c:ext xmlns:c15="http://schemas.microsoft.com/office/drawing/2012/chart" uri="{CE6537A1-D6FC-4f65-9D91-7224C49458BB}">
                <c15:showLeaderLines val="1"/>
              </c:ext>
            </c:extLst>
          </c:dLbls>
          <c:xVal>
            <c:numRef>
              <c:f>Priorizacion!$M$8:$M$18</c:f>
              <c:numCache>
                <c:formatCode>0.00</c:formatCode>
                <c:ptCount val="11"/>
                <c:pt idx="0">
                  <c:v>1.8</c:v>
                </c:pt>
                <c:pt idx="1">
                  <c:v>1.8</c:v>
                </c:pt>
                <c:pt idx="2">
                  <c:v>0</c:v>
                </c:pt>
                <c:pt idx="3">
                  <c:v>0</c:v>
                </c:pt>
                <c:pt idx="4">
                  <c:v>0</c:v>
                </c:pt>
                <c:pt idx="5">
                  <c:v>0</c:v>
                </c:pt>
                <c:pt idx="6">
                  <c:v>0</c:v>
                </c:pt>
                <c:pt idx="7">
                  <c:v>0</c:v>
                </c:pt>
                <c:pt idx="8">
                  <c:v>0</c:v>
                </c:pt>
                <c:pt idx="9">
                  <c:v>0</c:v>
                </c:pt>
              </c:numCache>
            </c:numRef>
          </c:xVal>
          <c:yVal>
            <c:numRef>
              <c:f>Priorizacion!$N$8:$N$18</c:f>
              <c:numCache>
                <c:formatCode>0.00</c:formatCode>
                <c:ptCount val="11"/>
                <c:pt idx="0">
                  <c:v>2.5</c:v>
                </c:pt>
                <c:pt idx="1">
                  <c:v>2.5</c:v>
                </c:pt>
                <c:pt idx="2">
                  <c:v>0</c:v>
                </c:pt>
                <c:pt idx="3">
                  <c:v>0</c:v>
                </c:pt>
                <c:pt idx="4">
                  <c:v>0</c:v>
                </c:pt>
                <c:pt idx="5">
                  <c:v>0</c:v>
                </c:pt>
                <c:pt idx="6">
                  <c:v>0</c:v>
                </c:pt>
                <c:pt idx="7">
                  <c:v>0</c:v>
                </c:pt>
                <c:pt idx="8">
                  <c:v>0</c:v>
                </c:pt>
                <c:pt idx="9">
                  <c:v>0</c:v>
                </c:pt>
              </c:numCache>
            </c:numRef>
          </c:yVal>
          <c:smooth val="0"/>
          <c:extLst xmlns:c16r2="http://schemas.microsoft.com/office/drawing/2015/06/chart">
            <c:ext xmlns:c16="http://schemas.microsoft.com/office/drawing/2014/chart" uri="{C3380CC4-5D6E-409C-BE32-E72D297353CC}">
              <c16:uniqueId val="{0000000B-8D02-4D38-8E1F-D2C5ACAF819F}"/>
            </c:ext>
            <c:ext xmlns:c15="http://schemas.microsoft.com/office/drawing/2012/chart" uri="{02D57815-91ED-43cb-92C2-25804820EDAC}">
              <c15:datalabelsRange>
                <c15:f>Priorizacion!$B$8:$B$18</c15:f>
                <c15:dlblRangeCache>
                  <c:ptCount val="11"/>
                  <c:pt idx="0">
                    <c:v>atlas.planeacioned.pps_totales</c:v>
                  </c:pt>
                  <c:pt idx="1">
                    <c:v>atlas.planeacioned.pps_indicadores</c:v>
                  </c:pt>
                  <c:pt idx="10">
                    <c:v> </c:v>
                  </c:pt>
                </c15:dlblRangeCache>
              </c15:datalabelsRange>
            </c:ext>
          </c:extLst>
        </c:ser>
        <c:dLbls>
          <c:showLegendKey val="0"/>
          <c:showVal val="0"/>
          <c:showCatName val="0"/>
          <c:showSerName val="0"/>
          <c:showPercent val="0"/>
          <c:showBubbleSize val="0"/>
        </c:dLbls>
        <c:axId val="385875840"/>
        <c:axId val="385877016"/>
      </c:scatterChart>
      <c:valAx>
        <c:axId val="385875840"/>
        <c:scaling>
          <c:orientation val="minMax"/>
          <c:max val="5"/>
          <c:min val="0"/>
        </c:scaling>
        <c:delete val="0"/>
        <c:axPos val="b"/>
        <c:majorGridlines>
          <c:spPr>
            <a:ln w="9360">
              <a:solidFill>
                <a:srgbClr val="D9D9D9"/>
              </a:solidFill>
              <a:round/>
            </a:ln>
          </c:spPr>
        </c:majorGridlines>
        <c:numFmt formatCode="0.00" sourceLinked="0"/>
        <c:majorTickMark val="none"/>
        <c:minorTickMark val="none"/>
        <c:tickLblPos val="nextTo"/>
        <c:spPr>
          <a:ln w="31680">
            <a:solidFill>
              <a:srgbClr val="009999"/>
            </a:solidFill>
            <a:round/>
          </a:ln>
        </c:spPr>
        <c:txPr>
          <a:bodyPr/>
          <a:lstStyle/>
          <a:p>
            <a:pPr>
              <a:defRPr sz="1000" b="0" strike="noStrike" spc="-1">
                <a:solidFill>
                  <a:srgbClr val="595959"/>
                </a:solidFill>
                <a:latin typeface="Calibri"/>
              </a:defRPr>
            </a:pPr>
            <a:endParaRPr lang="es-CO"/>
          </a:p>
        </c:txPr>
        <c:crossAx val="385877016"/>
        <c:crosses val="autoZero"/>
        <c:crossBetween val="midCat"/>
      </c:valAx>
      <c:valAx>
        <c:axId val="385877016"/>
        <c:scaling>
          <c:orientation val="minMax"/>
          <c:max val="5"/>
          <c:min val="0"/>
        </c:scaling>
        <c:delete val="0"/>
        <c:axPos val="l"/>
        <c:majorGridlines>
          <c:spPr>
            <a:ln w="9360">
              <a:solidFill>
                <a:srgbClr val="009999"/>
              </a:solidFill>
              <a:round/>
            </a:ln>
          </c:spPr>
        </c:majorGridlines>
        <c:numFmt formatCode="0.00" sourceLinked="0"/>
        <c:majorTickMark val="none"/>
        <c:minorTickMark val="none"/>
        <c:tickLblPos val="nextTo"/>
        <c:spPr>
          <a:ln w="38160">
            <a:solidFill>
              <a:srgbClr val="009999"/>
            </a:solidFill>
            <a:round/>
          </a:ln>
        </c:spPr>
        <c:txPr>
          <a:bodyPr/>
          <a:lstStyle/>
          <a:p>
            <a:pPr>
              <a:defRPr sz="1000" b="0" strike="noStrike" spc="-1">
                <a:solidFill>
                  <a:srgbClr val="595959"/>
                </a:solidFill>
                <a:latin typeface="Calibri"/>
              </a:defRPr>
            </a:pPr>
            <a:endParaRPr lang="es-CO"/>
          </a:p>
        </c:txPr>
        <c:crossAx val="385875840"/>
        <c:crosses val="autoZero"/>
        <c:crossBetween val="midCat"/>
      </c:valAx>
      <c:spPr>
        <a:noFill/>
        <a:ln w="0">
          <a:solidFill>
            <a:srgbClr val="009999"/>
          </a:solidFill>
        </a:ln>
      </c:spPr>
    </c:plotArea>
    <c:plotVisOnly val="1"/>
    <c:dispBlanksAs val="gap"/>
    <c:showDLblsOverMax val="1"/>
  </c:chart>
  <c:spPr>
    <a:solidFill>
      <a:srgbClr val="FFFFFF"/>
    </a:solidFill>
    <a:ln w="9360">
      <a:solidFill>
        <a:srgbClr val="D9D9D9"/>
      </a:solidFill>
      <a:round/>
    </a:ln>
  </c:spPr>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purl.oclc.org/ooxml/officeDocument/relationships/image" Target="../media/image1.png"/></Relationships>
</file>

<file path=xl/drawings/_rels/drawing2.xml.rels><?xml version="1.0" encoding="UTF-8" standalone="yes"?>
<Relationships xmlns="http://schemas.openxmlformats.org/package/2006/relationships"><Relationship Id="rId1" Type="http://purl.oclc.org/ooxml/officeDocument/relationships/image" Target="../media/image1.png"/></Relationships>
</file>

<file path=xl/drawings/_rels/drawing3.xml.rels><?xml version="1.0" encoding="UTF-8" standalone="yes"?>
<Relationships xmlns="http://schemas.openxmlformats.org/package/2006/relationships"><Relationship Id="rId1" Type="http://purl.oclc.org/ooxml/officeDocument/relationships/image" Target="../media/image1.png"/></Relationships>
</file>

<file path=xl/drawings/_rels/drawing4.xml.rels><?xml version="1.0" encoding="UTF-8" standalone="yes"?>
<Relationships xmlns="http://schemas.openxmlformats.org/package/2006/relationships"><Relationship Id="rId1" Type="http://purl.oclc.org/ooxml/officeDocument/relationships/image" Target="../media/image1.png"/></Relationships>
</file>

<file path=xl/drawings/_rels/drawing5.xml.rels><?xml version="1.0" encoding="UTF-8" standalone="yes"?>
<Relationships xmlns="http://schemas.openxmlformats.org/package/2006/relationships"><Relationship Id="rId3" Type="http://purl.oclc.org/ooxml/officeDocument/relationships/image" Target="../media/image3.png"/><Relationship Id="rId2" Type="http://purl.oclc.org/ooxml/officeDocument/relationships/image" Target="../media/image2.png"/><Relationship Id="rId1" Type="http://purl.oclc.org/ooxml/officeDocument/relationships/chart" Target="../charts/chart1.xml"/><Relationship Id="rId6" Type="http://purl.oclc.org/ooxml/officeDocument/relationships/image" Target="../media/image1.png"/><Relationship Id="rId5" Type="http://purl.oclc.org/ooxml/officeDocument/relationships/image" Target="../media/image5.png"/><Relationship Id="rId4" Type="http://purl.oclc.org/ooxml/officeDocument/relationships/image" Target="../media/image4.png"/></Relationships>
</file>

<file path=xl/drawings/_rels/drawing6.xml.rels><?xml version="1.0" encoding="UTF-8" standalone="yes"?>
<Relationships xmlns="http://schemas.openxmlformats.org/package/2006/relationships"><Relationship Id="rId1" Type="http://purl.oclc.org/ooxml/officeDocument/relationships/image" Target="../media/image1.png"/></Relationships>
</file>

<file path=xl/drawings/drawing1.xml><?xml version="1.0" encoding="utf-8"?>
<xdr:wsDr xmlns:xdr="http://purl.oclc.org/ooxml/drawingml/spreadsheetDrawing" xmlns:a="http://purl.oclc.org/ooxml/drawingml/main">
  <xdr:twoCellAnchor>
    <xdr:from>
      <xdr:col>3</xdr:col>
      <xdr:colOff>3960</xdr:colOff>
      <xdr:row>5</xdr:row>
      <xdr:rowOff>230400</xdr:rowOff>
    </xdr:from>
    <xdr:to>
      <xdr:col>3</xdr:col>
      <xdr:colOff>226440</xdr:colOff>
      <xdr:row>5</xdr:row>
      <xdr:rowOff>230400</xdr:rowOff>
    </xdr:to>
    <xdr:cxnSp macro="">
      <xdr:nvCxnSpPr>
        <xdr:cNvPr id="2" name="Conector recto de flecha 2">
          <a:extLst>
            <a:ext uri="{FF2B5EF4-FFF2-40B4-BE49-F238E27FC236}">
              <a16:creationId xmlns:a16="http://schemas.microsoft.com/office/drawing/2014/main" xmlns="" xmlns:a="http://schemas.openxmlformats.org/drawingml/2006/main" xmlns:xdr="http://schemas.openxmlformats.org/drawingml/2006/spreadsheetDrawing" id="{00000000-0008-0000-0000-000002000000}"/>
            </a:ext>
          </a:extLst>
        </xdr:cNvPr>
        <xdr:cNvCxnSpPr/>
      </xdr:nvCxnSpPr>
      <xdr:spPr>
        <a:xfrm>
          <a:off x="3688200" y="1744920"/>
          <a:ext cx="222840" cy="360"/>
        </a:xfrm>
        <a:prstGeom prst="straightConnector1">
          <a:avLst/>
        </a:prstGeom>
        <a:ln w="28575">
          <a:solidFill>
            <a:srgbClr val="009999"/>
          </a:solidFill>
          <a:tailEnd type="triangle" w="med" len="med"/>
        </a:ln>
      </xdr:spPr>
    </xdr:cxnSp>
    <xdr:clientData/>
  </xdr:twoCellAnchor>
  <xdr:twoCellAnchor>
    <xdr:from>
      <xdr:col>2</xdr:col>
      <xdr:colOff>1933560</xdr:colOff>
      <xdr:row>7</xdr:row>
      <xdr:rowOff>236880</xdr:rowOff>
    </xdr:from>
    <xdr:to>
      <xdr:col>3</xdr:col>
      <xdr:colOff>228600</xdr:colOff>
      <xdr:row>7</xdr:row>
      <xdr:rowOff>236880</xdr:rowOff>
    </xdr:to>
    <xdr:cxnSp macro="">
      <xdr:nvCxnSpPr>
        <xdr:cNvPr id="3" name="Conector recto de flecha 3">
          <a:extLst>
            <a:ext uri="{FF2B5EF4-FFF2-40B4-BE49-F238E27FC236}">
              <a16:creationId xmlns:a16="http://schemas.microsoft.com/office/drawing/2014/main" xmlns="" xmlns:a="http://schemas.openxmlformats.org/drawingml/2006/main" xmlns:xdr="http://schemas.openxmlformats.org/drawingml/2006/spreadsheetDrawing" id="{00000000-0008-0000-0000-000003000000}"/>
            </a:ext>
          </a:extLst>
        </xdr:cNvPr>
        <xdr:cNvCxnSpPr/>
      </xdr:nvCxnSpPr>
      <xdr:spPr>
        <a:xfrm>
          <a:off x="3573720" y="2313360"/>
          <a:ext cx="339480" cy="360"/>
        </a:xfrm>
        <a:prstGeom prst="straightConnector1">
          <a:avLst/>
        </a:prstGeom>
        <a:ln w="28575">
          <a:solidFill>
            <a:srgbClr val="009999"/>
          </a:solidFill>
          <a:tailEnd type="triangle" w="med" len="med"/>
        </a:ln>
      </xdr:spPr>
    </xdr:cxnSp>
    <xdr:clientData/>
  </xdr:twoCellAnchor>
  <xdr:twoCellAnchor editAs="oneCell">
    <xdr:from>
      <xdr:col>3</xdr:col>
      <xdr:colOff>6829426</xdr:colOff>
      <xdr:row>1</xdr:row>
      <xdr:rowOff>152399</xdr:rowOff>
    </xdr:from>
    <xdr:to>
      <xdr:col>3</xdr:col>
      <xdr:colOff>8039100</xdr:colOff>
      <xdr:row>2</xdr:row>
      <xdr:rowOff>434067</xdr:rowOff>
    </xdr:to>
    <xdr:pic>
      <xdr:nvPicPr>
        <xdr:cNvPr id="4" name="Imagen 4" descr="Código QR&#10;&#10;Descripción generada automáticamente">
          <a:extLst>
            <a:ext uri="{FF2B5EF4-FFF2-40B4-BE49-F238E27FC236}">
              <a16:creationId xmlns:a16="http://schemas.microsoft.com/office/drawing/2014/main" xmlns="" xmlns:a="http://schemas.openxmlformats.org/drawingml/2006/main" xmlns:xdr="http://schemas.openxmlformats.org/drawingml/2006/spreadsheetDrawing" id="{00000000-0008-0000-0000-000004000000}"/>
            </a:ext>
          </a:extLst>
        </xdr:cNvPr>
        <xdr:cNvPicPr/>
      </xdr:nvPicPr>
      <xdr:blipFill>
        <a:blip xmlns:r="http://purl.oclc.org/ooxml/officeDocument/relationships" r:embed="rId1"/>
        <a:srcRect l="1.902%" r="1.276%" b="3.852%"/>
        <a:stretch/>
      </xdr:blipFill>
      <xdr:spPr>
        <a:xfrm>
          <a:off x="10306051" y="409574"/>
          <a:ext cx="1209674" cy="824593"/>
        </a:xfrm>
        <a:prstGeom prst="rect">
          <a:avLst/>
        </a:prstGeom>
        <a:ln w="0">
          <a:noFill/>
        </a:ln>
      </xdr:spPr>
    </xdr:pic>
    <xdr:clientData/>
  </xdr:twoCellAnchor>
  <xdr:twoCellAnchor>
    <xdr:from>
      <xdr:col>3</xdr:col>
      <xdr:colOff>6477000</xdr:colOff>
      <xdr:row>0</xdr:row>
      <xdr:rowOff>247650</xdr:rowOff>
    </xdr:from>
    <xdr:to>
      <xdr:col>3</xdr:col>
      <xdr:colOff>6486525</xdr:colOff>
      <xdr:row>2</xdr:row>
      <xdr:rowOff>561975</xdr:rowOff>
    </xdr:to>
    <xdr:cxnSp macro="">
      <xdr:nvCxnSpPr>
        <xdr:cNvPr id="6" name="Conector recto 5">
          <a:extLst>
            <a:ext uri="{FF2B5EF4-FFF2-40B4-BE49-F238E27FC236}">
              <a16:creationId xmlns:a16="http://schemas.microsoft.com/office/drawing/2014/main" xmlns="" xmlns:a="http://schemas.openxmlformats.org/drawingml/2006/main" xmlns:xdr="http://schemas.openxmlformats.org/drawingml/2006/spreadsheetDrawing" id="{00000000-0008-0000-0000-000006000000}"/>
            </a:ext>
          </a:extLst>
        </xdr:cNvPr>
        <xdr:cNvCxnSpPr/>
      </xdr:nvCxnSpPr>
      <xdr:spPr>
        <a:xfrm flipH="1">
          <a:off x="9953625" y="247650"/>
          <a:ext cx="9525" cy="1114425"/>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drawings/drawing2.xml><?xml version="1.0" encoding="utf-8"?>
<xdr:wsDr xmlns:xdr="http://purl.oclc.org/ooxml/drawingml/spreadsheetDrawing" xmlns:a="http://purl.oclc.org/ooxml/drawingml/main">
  <xdr:twoCellAnchor editAs="oneCell">
    <xdr:from>
      <xdr:col>5</xdr:col>
      <xdr:colOff>631080</xdr:colOff>
      <xdr:row>1</xdr:row>
      <xdr:rowOff>35640</xdr:rowOff>
    </xdr:from>
    <xdr:to>
      <xdr:col>5</xdr:col>
      <xdr:colOff>1636200</xdr:colOff>
      <xdr:row>2</xdr:row>
      <xdr:rowOff>365040</xdr:rowOff>
    </xdr:to>
    <xdr:pic>
      <xdr:nvPicPr>
        <xdr:cNvPr id="3" name="Imagen 2" descr="Código QR&#10;&#10;Descripción generada automáticamente">
          <a:extLst>
            <a:ext uri="{FF2B5EF4-FFF2-40B4-BE49-F238E27FC236}">
              <a16:creationId xmlns:a16="http://schemas.microsoft.com/office/drawing/2014/main" xmlns="" xmlns:a="http://schemas.openxmlformats.org/drawingml/2006/main" xmlns:xdr="http://schemas.openxmlformats.org/drawingml/2006/spreadsheetDrawing" id="{00000000-0008-0000-0200-000003000000}"/>
            </a:ext>
          </a:extLst>
        </xdr:cNvPr>
        <xdr:cNvPicPr/>
      </xdr:nvPicPr>
      <xdr:blipFill>
        <a:blip xmlns:r="http://purl.oclc.org/ooxml/officeDocument/relationships" r:embed="rId1"/>
        <a:srcRect l="1.902%" r="1.276%" b="3.852%"/>
        <a:stretch/>
      </xdr:blipFill>
      <xdr:spPr>
        <a:xfrm>
          <a:off x="12691080" y="292680"/>
          <a:ext cx="1005120" cy="739080"/>
        </a:xfrm>
        <a:prstGeom prst="rect">
          <a:avLst/>
        </a:prstGeom>
        <a:ln w="0">
          <a:noFill/>
        </a:ln>
      </xdr:spPr>
    </xdr:pic>
    <xdr:clientData/>
  </xdr:twoCellAnchor>
</xdr:wsDr>
</file>

<file path=xl/drawings/drawing3.xml><?xml version="1.0" encoding="utf-8"?>
<xdr:wsDr xmlns:xdr="http://purl.oclc.org/ooxml/drawingml/spreadsheetDrawing" xmlns:a="http://purl.oclc.org/ooxml/drawingml/main">
  <xdr:twoCellAnchor editAs="oneCell">
    <xdr:from>
      <xdr:col>33</xdr:col>
      <xdr:colOff>1172216</xdr:colOff>
      <xdr:row>1</xdr:row>
      <xdr:rowOff>23759</xdr:rowOff>
    </xdr:from>
    <xdr:to>
      <xdr:col>34</xdr:col>
      <xdr:colOff>787700</xdr:colOff>
      <xdr:row>2</xdr:row>
      <xdr:rowOff>394606</xdr:rowOff>
    </xdr:to>
    <xdr:pic>
      <xdr:nvPicPr>
        <xdr:cNvPr id="4" name="Imagen 3" descr="Código QR&#10;&#10;Descripción generada automáticamente">
          <a:extLst>
            <a:ext uri="{FF2B5EF4-FFF2-40B4-BE49-F238E27FC236}">
              <a16:creationId xmlns:a16="http://schemas.microsoft.com/office/drawing/2014/main" xmlns="" xmlns:a="http://schemas.openxmlformats.org/drawingml/2006/main" xmlns:xdr="http://schemas.openxmlformats.org/drawingml/2006/spreadsheetDrawing" id="{00000000-0008-0000-0400-000004000000}"/>
            </a:ext>
          </a:extLst>
        </xdr:cNvPr>
        <xdr:cNvPicPr/>
      </xdr:nvPicPr>
      <xdr:blipFill>
        <a:blip xmlns:r="http://purl.oclc.org/ooxml/officeDocument/relationships" r:embed="rId1"/>
        <a:srcRect l="1.902%" r="1.276%" b="3.852%"/>
        <a:stretch/>
      </xdr:blipFill>
      <xdr:spPr>
        <a:xfrm>
          <a:off x="59274716" y="277759"/>
          <a:ext cx="1192401" cy="783597"/>
        </a:xfrm>
        <a:prstGeom prst="rect">
          <a:avLst/>
        </a:prstGeom>
        <a:ln w="0">
          <a:noFill/>
        </a:ln>
      </xdr:spPr>
    </xdr:pic>
    <xdr:clientData/>
  </xdr:twoCellAnchor>
</xdr:wsDr>
</file>

<file path=xl/drawings/drawing4.xml><?xml version="1.0" encoding="utf-8"?>
<xdr:wsDr xmlns:xdr="http://purl.oclc.org/ooxml/drawingml/spreadsheetDrawing" xmlns:a="http://purl.oclc.org/ooxml/drawingml/main">
  <xdr:twoCellAnchor editAs="oneCell">
    <xdr:from>
      <xdr:col>18</xdr:col>
      <xdr:colOff>1238216</xdr:colOff>
      <xdr:row>1</xdr:row>
      <xdr:rowOff>47520</xdr:rowOff>
    </xdr:from>
    <xdr:to>
      <xdr:col>18</xdr:col>
      <xdr:colOff>2243336</xdr:colOff>
      <xdr:row>2</xdr:row>
      <xdr:rowOff>376920</xdr:rowOff>
    </xdr:to>
    <xdr:pic>
      <xdr:nvPicPr>
        <xdr:cNvPr id="5" name="Imagen 2" descr="Código QR&#10;&#10;Descripción generada automáticamente">
          <a:extLst>
            <a:ext uri="{FF2B5EF4-FFF2-40B4-BE49-F238E27FC236}">
              <a16:creationId xmlns:a16="http://schemas.microsoft.com/office/drawing/2014/main" xmlns="" xmlns:a="http://schemas.openxmlformats.org/drawingml/2006/main" xmlns:xdr="http://schemas.openxmlformats.org/drawingml/2006/spreadsheetDrawing" id="{00000000-0008-0000-0500-000005000000}"/>
            </a:ext>
          </a:extLst>
        </xdr:cNvPr>
        <xdr:cNvPicPr/>
      </xdr:nvPicPr>
      <xdr:blipFill>
        <a:blip xmlns:r="http://purl.oclc.org/ooxml/officeDocument/relationships" r:embed="rId1"/>
        <a:srcRect l="1.902%" r="1.276%" b="3.852%"/>
        <a:stretch/>
      </xdr:blipFill>
      <xdr:spPr>
        <a:xfrm>
          <a:off x="30182310" y="297551"/>
          <a:ext cx="1005120" cy="734213"/>
        </a:xfrm>
        <a:prstGeom prst="rect">
          <a:avLst/>
        </a:prstGeom>
        <a:ln w="0">
          <a:noFill/>
        </a:ln>
      </xdr:spPr>
    </xdr:pic>
    <xdr:clientData/>
  </xdr:twoCellAnchor>
  <mc:AlternateContent xmlns:mc="http://schemas.openxmlformats.org/markup-compatibility/2006">
    <mc:Choice xmlns:v="urn:schemas-microsoft-com:vml" Requires="v"/>
    <mc:Fallback>
      <xdr:twoCellAnchor editAs="absolute">
        <xdr:from>
          <xdr:col>15</xdr:col>
          <xdr:colOff>142875</xdr:colOff>
          <xdr:row>6</xdr:row>
          <xdr:rowOff>381000</xdr:rowOff>
        </xdr:from>
        <xdr:to>
          <xdr:col>16</xdr:col>
          <xdr:colOff>314325</xdr:colOff>
          <xdr:row>7</xdr:row>
          <xdr:rowOff>647700</xdr:rowOff>
        </xdr:to>
        <xdr:sp macro="" textlink="">
          <xdr:nvSpPr>
            <xdr:cNvPr id="4098" name="Comment 2" hidden="1"/>
            <xdr:cNvSpPr txBox="1">
              <a:spLocks noChangeArrowheads="1"/>
            </xdr:cNvSpPr>
          </xdr:nvSpPr>
          <xdr:spPr bwMode="auto">
            <a:xfrm>
              <a:off x="25041225" y="2266950"/>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7</xdr:row>
          <xdr:rowOff>457200</xdr:rowOff>
        </xdr:from>
        <xdr:to>
          <xdr:col>16</xdr:col>
          <xdr:colOff>314325</xdr:colOff>
          <xdr:row>7</xdr:row>
          <xdr:rowOff>1200150</xdr:rowOff>
        </xdr:to>
        <xdr:sp macro="" textlink="">
          <xdr:nvSpPr>
            <xdr:cNvPr id="4099" name="Comment 3" hidden="1"/>
            <xdr:cNvSpPr txBox="1">
              <a:spLocks noChangeArrowheads="1"/>
            </xdr:cNvSpPr>
          </xdr:nvSpPr>
          <xdr:spPr bwMode="auto">
            <a:xfrm>
              <a:off x="25041225" y="2819400"/>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7</xdr:row>
          <xdr:rowOff>809625</xdr:rowOff>
        </xdr:from>
        <xdr:to>
          <xdr:col>16</xdr:col>
          <xdr:colOff>314325</xdr:colOff>
          <xdr:row>9</xdr:row>
          <xdr:rowOff>114300</xdr:rowOff>
        </xdr:to>
        <xdr:sp macro="" textlink="">
          <xdr:nvSpPr>
            <xdr:cNvPr id="4100" name="Comment 4" hidden="1"/>
            <xdr:cNvSpPr txBox="1">
              <a:spLocks noChangeArrowheads="1"/>
            </xdr:cNvSpPr>
          </xdr:nvSpPr>
          <xdr:spPr bwMode="auto">
            <a:xfrm>
              <a:off x="25041225" y="3171825"/>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9</xdr:row>
          <xdr:rowOff>266700</xdr:rowOff>
        </xdr:from>
        <xdr:to>
          <xdr:col>16</xdr:col>
          <xdr:colOff>314325</xdr:colOff>
          <xdr:row>10</xdr:row>
          <xdr:rowOff>647700</xdr:rowOff>
        </xdr:to>
        <xdr:sp macro="" textlink="">
          <xdr:nvSpPr>
            <xdr:cNvPr id="4101" name="Comment 5" hidden="1"/>
            <xdr:cNvSpPr txBox="1">
              <a:spLocks noChangeArrowheads="1"/>
            </xdr:cNvSpPr>
          </xdr:nvSpPr>
          <xdr:spPr bwMode="auto">
            <a:xfrm>
              <a:off x="25041225" y="4076700"/>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10</xdr:row>
          <xdr:rowOff>457200</xdr:rowOff>
        </xdr:from>
        <xdr:to>
          <xdr:col>16</xdr:col>
          <xdr:colOff>314325</xdr:colOff>
          <xdr:row>11</xdr:row>
          <xdr:rowOff>285750</xdr:rowOff>
        </xdr:to>
        <xdr:sp macro="" textlink="">
          <xdr:nvSpPr>
            <xdr:cNvPr id="4102" name="Comment 6" hidden="1"/>
            <xdr:cNvSpPr txBox="1">
              <a:spLocks noChangeArrowheads="1"/>
            </xdr:cNvSpPr>
          </xdr:nvSpPr>
          <xdr:spPr bwMode="auto">
            <a:xfrm>
              <a:off x="25041225" y="4629150"/>
              <a:ext cx="1371600" cy="733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11</xdr:row>
          <xdr:rowOff>95250</xdr:rowOff>
        </xdr:from>
        <xdr:to>
          <xdr:col>16</xdr:col>
          <xdr:colOff>314325</xdr:colOff>
          <xdr:row>12</xdr:row>
          <xdr:rowOff>285750</xdr:rowOff>
        </xdr:to>
        <xdr:sp macro="" textlink="">
          <xdr:nvSpPr>
            <xdr:cNvPr id="4103" name="Comment 7" hidden="1"/>
            <xdr:cNvSpPr txBox="1">
              <a:spLocks noChangeArrowheads="1"/>
            </xdr:cNvSpPr>
          </xdr:nvSpPr>
          <xdr:spPr bwMode="auto">
            <a:xfrm>
              <a:off x="25041225" y="5172075"/>
              <a:ext cx="1371600" cy="733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12</xdr:row>
          <xdr:rowOff>95250</xdr:rowOff>
        </xdr:from>
        <xdr:to>
          <xdr:col>16</xdr:col>
          <xdr:colOff>314325</xdr:colOff>
          <xdr:row>13</xdr:row>
          <xdr:rowOff>466725</xdr:rowOff>
        </xdr:to>
        <xdr:sp macro="" textlink="">
          <xdr:nvSpPr>
            <xdr:cNvPr id="4104" name="Comment 8" hidden="1"/>
            <xdr:cNvSpPr txBox="1">
              <a:spLocks noChangeArrowheads="1"/>
            </xdr:cNvSpPr>
          </xdr:nvSpPr>
          <xdr:spPr bwMode="auto">
            <a:xfrm>
              <a:off x="25041225" y="5715000"/>
              <a:ext cx="1371600" cy="733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13</xdr:row>
          <xdr:rowOff>276225</xdr:rowOff>
        </xdr:from>
        <xdr:to>
          <xdr:col>16</xdr:col>
          <xdr:colOff>314325</xdr:colOff>
          <xdr:row>14</xdr:row>
          <xdr:rowOff>104775</xdr:rowOff>
        </xdr:to>
        <xdr:sp macro="" textlink="">
          <xdr:nvSpPr>
            <xdr:cNvPr id="4105" name="Comment 9" hidden="1"/>
            <xdr:cNvSpPr txBox="1">
              <a:spLocks noChangeArrowheads="1"/>
            </xdr:cNvSpPr>
          </xdr:nvSpPr>
          <xdr:spPr bwMode="auto">
            <a:xfrm>
              <a:off x="25041225" y="6257925"/>
              <a:ext cx="1371600" cy="733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13</xdr:row>
          <xdr:rowOff>819150</xdr:rowOff>
        </xdr:from>
        <xdr:to>
          <xdr:col>16</xdr:col>
          <xdr:colOff>314325</xdr:colOff>
          <xdr:row>14</xdr:row>
          <xdr:rowOff>657225</xdr:rowOff>
        </xdr:to>
        <xdr:sp macro="" textlink="">
          <xdr:nvSpPr>
            <xdr:cNvPr id="4106" name="Comment 10" hidden="1"/>
            <xdr:cNvSpPr txBox="1">
              <a:spLocks noChangeArrowheads="1"/>
            </xdr:cNvSpPr>
          </xdr:nvSpPr>
          <xdr:spPr bwMode="auto">
            <a:xfrm>
              <a:off x="25041225" y="6800850"/>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15</xdr:row>
          <xdr:rowOff>266700</xdr:rowOff>
        </xdr:from>
        <xdr:to>
          <xdr:col>16</xdr:col>
          <xdr:colOff>314325</xdr:colOff>
          <xdr:row>15</xdr:row>
          <xdr:rowOff>1009650</xdr:rowOff>
        </xdr:to>
        <xdr:sp macro="" textlink="">
          <xdr:nvSpPr>
            <xdr:cNvPr id="4107" name="Comment 11" hidden="1"/>
            <xdr:cNvSpPr txBox="1">
              <a:spLocks noChangeArrowheads="1"/>
            </xdr:cNvSpPr>
          </xdr:nvSpPr>
          <xdr:spPr bwMode="auto">
            <a:xfrm>
              <a:off x="25041225" y="8058150"/>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15</xdr:row>
          <xdr:rowOff>819150</xdr:rowOff>
        </xdr:from>
        <xdr:to>
          <xdr:col>16</xdr:col>
          <xdr:colOff>314325</xdr:colOff>
          <xdr:row>16</xdr:row>
          <xdr:rowOff>104775</xdr:rowOff>
        </xdr:to>
        <xdr:sp macro="" textlink="">
          <xdr:nvSpPr>
            <xdr:cNvPr id="4108" name="Comment 12" hidden="1"/>
            <xdr:cNvSpPr txBox="1">
              <a:spLocks noChangeArrowheads="1"/>
            </xdr:cNvSpPr>
          </xdr:nvSpPr>
          <xdr:spPr bwMode="auto">
            <a:xfrm>
              <a:off x="25041225" y="8610600"/>
              <a:ext cx="1371600" cy="733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15</xdr:row>
          <xdr:rowOff>1362075</xdr:rowOff>
        </xdr:from>
        <xdr:to>
          <xdr:col>16</xdr:col>
          <xdr:colOff>314325</xdr:colOff>
          <xdr:row>16</xdr:row>
          <xdr:rowOff>666750</xdr:rowOff>
        </xdr:to>
        <xdr:sp macro="" textlink="">
          <xdr:nvSpPr>
            <xdr:cNvPr id="4109" name="Comment 13" hidden="1"/>
            <xdr:cNvSpPr txBox="1">
              <a:spLocks noChangeArrowheads="1"/>
            </xdr:cNvSpPr>
          </xdr:nvSpPr>
          <xdr:spPr bwMode="auto">
            <a:xfrm>
              <a:off x="25041225" y="9153525"/>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16</xdr:row>
          <xdr:rowOff>266700</xdr:rowOff>
        </xdr:from>
        <xdr:to>
          <xdr:col>16</xdr:col>
          <xdr:colOff>314325</xdr:colOff>
          <xdr:row>16</xdr:row>
          <xdr:rowOff>1019175</xdr:rowOff>
        </xdr:to>
        <xdr:sp macro="" textlink="">
          <xdr:nvSpPr>
            <xdr:cNvPr id="4110" name="Comment 14" hidden="1"/>
            <xdr:cNvSpPr txBox="1">
              <a:spLocks noChangeArrowheads="1"/>
            </xdr:cNvSpPr>
          </xdr:nvSpPr>
          <xdr:spPr bwMode="auto">
            <a:xfrm>
              <a:off x="25041225" y="950595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16</xdr:row>
          <xdr:rowOff>447675</xdr:rowOff>
        </xdr:from>
        <xdr:to>
          <xdr:col>16</xdr:col>
          <xdr:colOff>314325</xdr:colOff>
          <xdr:row>16</xdr:row>
          <xdr:rowOff>1209675</xdr:rowOff>
        </xdr:to>
        <xdr:sp macro="" textlink="">
          <xdr:nvSpPr>
            <xdr:cNvPr id="4111" name="Comment 15" hidden="1"/>
            <xdr:cNvSpPr txBox="1">
              <a:spLocks noChangeArrowheads="1"/>
            </xdr:cNvSpPr>
          </xdr:nvSpPr>
          <xdr:spPr bwMode="auto">
            <a:xfrm>
              <a:off x="25041225" y="9686925"/>
              <a:ext cx="1371600" cy="762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16</xdr:row>
          <xdr:rowOff>628650</xdr:rowOff>
        </xdr:from>
        <xdr:to>
          <xdr:col>16</xdr:col>
          <xdr:colOff>314325</xdr:colOff>
          <xdr:row>16</xdr:row>
          <xdr:rowOff>1381125</xdr:rowOff>
        </xdr:to>
        <xdr:sp macro="" textlink="">
          <xdr:nvSpPr>
            <xdr:cNvPr id="4112" name="Comment 16" hidden="1"/>
            <xdr:cNvSpPr txBox="1">
              <a:spLocks noChangeArrowheads="1"/>
            </xdr:cNvSpPr>
          </xdr:nvSpPr>
          <xdr:spPr bwMode="auto">
            <a:xfrm>
              <a:off x="25041225" y="986790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16</xdr:row>
          <xdr:rowOff>990600</xdr:rowOff>
        </xdr:from>
        <xdr:to>
          <xdr:col>16</xdr:col>
          <xdr:colOff>314325</xdr:colOff>
          <xdr:row>17</xdr:row>
          <xdr:rowOff>295275</xdr:rowOff>
        </xdr:to>
        <xdr:sp macro="" textlink="">
          <xdr:nvSpPr>
            <xdr:cNvPr id="4113" name="Comment 17" hidden="1"/>
            <xdr:cNvSpPr txBox="1">
              <a:spLocks noChangeArrowheads="1"/>
            </xdr:cNvSpPr>
          </xdr:nvSpPr>
          <xdr:spPr bwMode="auto">
            <a:xfrm>
              <a:off x="25041225" y="1022985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16</xdr:row>
          <xdr:rowOff>1352550</xdr:rowOff>
        </xdr:from>
        <xdr:to>
          <xdr:col>16</xdr:col>
          <xdr:colOff>314325</xdr:colOff>
          <xdr:row>17</xdr:row>
          <xdr:rowOff>657225</xdr:rowOff>
        </xdr:to>
        <xdr:sp macro="" textlink="">
          <xdr:nvSpPr>
            <xdr:cNvPr id="4114" name="Comment 18" hidden="1"/>
            <xdr:cNvSpPr txBox="1">
              <a:spLocks noChangeArrowheads="1"/>
            </xdr:cNvSpPr>
          </xdr:nvSpPr>
          <xdr:spPr bwMode="auto">
            <a:xfrm>
              <a:off x="25041225" y="1059180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17</xdr:row>
          <xdr:rowOff>628650</xdr:rowOff>
        </xdr:from>
        <xdr:to>
          <xdr:col>16</xdr:col>
          <xdr:colOff>314325</xdr:colOff>
          <xdr:row>17</xdr:row>
          <xdr:rowOff>1381125</xdr:rowOff>
        </xdr:to>
        <xdr:sp macro="" textlink="">
          <xdr:nvSpPr>
            <xdr:cNvPr id="4115" name="Comment 19" hidden="1"/>
            <xdr:cNvSpPr txBox="1">
              <a:spLocks noChangeArrowheads="1"/>
            </xdr:cNvSpPr>
          </xdr:nvSpPr>
          <xdr:spPr bwMode="auto">
            <a:xfrm>
              <a:off x="25041225" y="1131570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17</xdr:row>
          <xdr:rowOff>990600</xdr:rowOff>
        </xdr:from>
        <xdr:to>
          <xdr:col>16</xdr:col>
          <xdr:colOff>314325</xdr:colOff>
          <xdr:row>18</xdr:row>
          <xdr:rowOff>295275</xdr:rowOff>
        </xdr:to>
        <xdr:sp macro="" textlink="">
          <xdr:nvSpPr>
            <xdr:cNvPr id="4116" name="Comment 20" hidden="1"/>
            <xdr:cNvSpPr txBox="1">
              <a:spLocks noChangeArrowheads="1"/>
            </xdr:cNvSpPr>
          </xdr:nvSpPr>
          <xdr:spPr bwMode="auto">
            <a:xfrm>
              <a:off x="25041225" y="1167765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18</xdr:row>
          <xdr:rowOff>447675</xdr:rowOff>
        </xdr:from>
        <xdr:to>
          <xdr:col>16</xdr:col>
          <xdr:colOff>314325</xdr:colOff>
          <xdr:row>18</xdr:row>
          <xdr:rowOff>1190625</xdr:rowOff>
        </xdr:to>
        <xdr:sp macro="" textlink="">
          <xdr:nvSpPr>
            <xdr:cNvPr id="4117" name="Comment 21" hidden="1"/>
            <xdr:cNvSpPr txBox="1">
              <a:spLocks noChangeArrowheads="1"/>
            </xdr:cNvSpPr>
          </xdr:nvSpPr>
          <xdr:spPr bwMode="auto">
            <a:xfrm>
              <a:off x="25041225" y="12582525"/>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18</xdr:row>
          <xdr:rowOff>1000125</xdr:rowOff>
        </xdr:from>
        <xdr:to>
          <xdr:col>16</xdr:col>
          <xdr:colOff>314325</xdr:colOff>
          <xdr:row>19</xdr:row>
          <xdr:rowOff>304800</xdr:rowOff>
        </xdr:to>
        <xdr:sp macro="" textlink="">
          <xdr:nvSpPr>
            <xdr:cNvPr id="4118" name="Comment 22" hidden="1"/>
            <xdr:cNvSpPr txBox="1">
              <a:spLocks noChangeArrowheads="1"/>
            </xdr:cNvSpPr>
          </xdr:nvSpPr>
          <xdr:spPr bwMode="auto">
            <a:xfrm>
              <a:off x="25041225" y="13134975"/>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18</xdr:row>
          <xdr:rowOff>1171575</xdr:rowOff>
        </xdr:from>
        <xdr:to>
          <xdr:col>16</xdr:col>
          <xdr:colOff>314325</xdr:colOff>
          <xdr:row>19</xdr:row>
          <xdr:rowOff>476250</xdr:rowOff>
        </xdr:to>
        <xdr:sp macro="" textlink="">
          <xdr:nvSpPr>
            <xdr:cNvPr id="4119" name="Comment 23" hidden="1"/>
            <xdr:cNvSpPr txBox="1">
              <a:spLocks noChangeArrowheads="1"/>
            </xdr:cNvSpPr>
          </xdr:nvSpPr>
          <xdr:spPr bwMode="auto">
            <a:xfrm>
              <a:off x="25041225" y="13306425"/>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19</xdr:row>
          <xdr:rowOff>85725</xdr:rowOff>
        </xdr:from>
        <xdr:to>
          <xdr:col>16</xdr:col>
          <xdr:colOff>314325</xdr:colOff>
          <xdr:row>19</xdr:row>
          <xdr:rowOff>828675</xdr:rowOff>
        </xdr:to>
        <xdr:sp macro="" textlink="">
          <xdr:nvSpPr>
            <xdr:cNvPr id="4120" name="Comment 24" hidden="1"/>
            <xdr:cNvSpPr txBox="1">
              <a:spLocks noChangeArrowheads="1"/>
            </xdr:cNvSpPr>
          </xdr:nvSpPr>
          <xdr:spPr bwMode="auto">
            <a:xfrm>
              <a:off x="25041225" y="13668375"/>
              <a:ext cx="1371600" cy="74295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19</xdr:row>
          <xdr:rowOff>638175</xdr:rowOff>
        </xdr:from>
        <xdr:to>
          <xdr:col>16</xdr:col>
          <xdr:colOff>314325</xdr:colOff>
          <xdr:row>19</xdr:row>
          <xdr:rowOff>1371600</xdr:rowOff>
        </xdr:to>
        <xdr:sp macro="" textlink="">
          <xdr:nvSpPr>
            <xdr:cNvPr id="4121" name="Comment 25" hidden="1"/>
            <xdr:cNvSpPr txBox="1">
              <a:spLocks noChangeArrowheads="1"/>
            </xdr:cNvSpPr>
          </xdr:nvSpPr>
          <xdr:spPr bwMode="auto">
            <a:xfrm>
              <a:off x="25041225" y="14220825"/>
              <a:ext cx="1371600" cy="73342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19</xdr:row>
          <xdr:rowOff>1181100</xdr:rowOff>
        </xdr:from>
        <xdr:to>
          <xdr:col>16</xdr:col>
          <xdr:colOff>314325</xdr:colOff>
          <xdr:row>20</xdr:row>
          <xdr:rowOff>485775</xdr:rowOff>
        </xdr:to>
        <xdr:sp macro="" textlink="">
          <xdr:nvSpPr>
            <xdr:cNvPr id="4122" name="Comment 26" hidden="1"/>
            <xdr:cNvSpPr txBox="1">
              <a:spLocks noChangeArrowheads="1"/>
            </xdr:cNvSpPr>
          </xdr:nvSpPr>
          <xdr:spPr bwMode="auto">
            <a:xfrm>
              <a:off x="25041225" y="1476375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19</xdr:row>
          <xdr:rowOff>1352550</xdr:rowOff>
        </xdr:from>
        <xdr:to>
          <xdr:col>16</xdr:col>
          <xdr:colOff>314325</xdr:colOff>
          <xdr:row>20</xdr:row>
          <xdr:rowOff>657225</xdr:rowOff>
        </xdr:to>
        <xdr:sp macro="" textlink="">
          <xdr:nvSpPr>
            <xdr:cNvPr id="4123" name="Comment 27" hidden="1"/>
            <xdr:cNvSpPr txBox="1">
              <a:spLocks noChangeArrowheads="1"/>
            </xdr:cNvSpPr>
          </xdr:nvSpPr>
          <xdr:spPr bwMode="auto">
            <a:xfrm>
              <a:off x="25041225" y="1493520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20</xdr:row>
          <xdr:rowOff>266700</xdr:rowOff>
        </xdr:from>
        <xdr:to>
          <xdr:col>16</xdr:col>
          <xdr:colOff>314325</xdr:colOff>
          <xdr:row>20</xdr:row>
          <xdr:rowOff>1019175</xdr:rowOff>
        </xdr:to>
        <xdr:sp macro="" textlink="">
          <xdr:nvSpPr>
            <xdr:cNvPr id="4124" name="Comment 28" hidden="1"/>
            <xdr:cNvSpPr txBox="1">
              <a:spLocks noChangeArrowheads="1"/>
            </xdr:cNvSpPr>
          </xdr:nvSpPr>
          <xdr:spPr bwMode="auto">
            <a:xfrm>
              <a:off x="25041225" y="15297150"/>
              <a:ext cx="1371600" cy="752475"/>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mc:AlternateContent xmlns:mc="http://schemas.openxmlformats.org/markup-compatibility/2006">
    <mc:Choice xmlns:v="urn:schemas-microsoft-com:vml" Requires="v"/>
    <mc:Fallback>
      <xdr:twoCellAnchor editAs="absolute">
        <xdr:from>
          <xdr:col>15</xdr:col>
          <xdr:colOff>142875</xdr:colOff>
          <xdr:row>20</xdr:row>
          <xdr:rowOff>1171575</xdr:rowOff>
        </xdr:from>
        <xdr:to>
          <xdr:col>16</xdr:col>
          <xdr:colOff>314325</xdr:colOff>
          <xdr:row>21</xdr:row>
          <xdr:rowOff>485775</xdr:rowOff>
        </xdr:to>
        <xdr:sp macro="" textlink="">
          <xdr:nvSpPr>
            <xdr:cNvPr id="4125" name="Comment 29" hidden="1"/>
            <xdr:cNvSpPr txBox="1">
              <a:spLocks noChangeArrowheads="1"/>
            </xdr:cNvSpPr>
          </xdr:nvSpPr>
          <xdr:spPr bwMode="auto">
            <a:xfrm>
              <a:off x="25041225" y="16202025"/>
              <a:ext cx="1371600" cy="762000"/>
            </a:xfrm>
            <a:prstGeom prst="rect">
              <a:avLst/>
            </a:prstGeom>
            <a:solidFill>
              <a:srgbClr val="FFFFE1"/>
            </a:solidFill>
            <a:ln w="9525">
              <a:solidFill>
                <a:srgbClr val="000000"/>
              </a:solidFill>
              <a:miter lim="800%"/>
              <a:headEnd/>
              <a:tailEnd/>
            </a:ln>
            <a:effectLst/>
            <a:extLst>
              <a:ext uri="{AF507438-7753-43E0-B8FC-AC1667EBCBE1}">
                <a14:hiddenEffects xmlns:a14="http://schemas.microsoft.com/office/drawing/2010/main">
                  <a:effectLst>
                    <a:outerShdw dist="35921" dir="2700000" algn="ctr" rotWithShape="0">
                      <a:srgbClr val="000000"/>
                    </a:outerShdw>
                  </a:effectLst>
                </a14:hiddenEffects>
              </a:ext>
              <a:ext uri="{53640926-AAD7-44D8-BBD7-CCE9431645EC}">
                <a14:shadowObscured xmlns:a14="http://schemas.microsoft.com/office/drawing/2010/main" val="1"/>
              </a:ext>
            </a:extLst>
          </xdr:spPr>
          <xdr:txBody>
            <a:bodyPr vertOverflow="clip" wrap="square" lIns="27432" tIns="18288" rIns="0" bIns="0" anchor="t" upright="1"/>
            <a:lstStyle/>
            <a:p>
              <a:pPr algn="l" rtl="0">
                <a:defRPr sz="1000"/>
              </a:pPr>
              <a:r>
                <a:rPr lang="es-CO" sz="900" b="1" i="0" u="none" strike="noStrike" baseline="0%">
                  <a:solidFill>
                    <a:srgbClr val="000000"/>
                  </a:solidFill>
                  <a:latin typeface="Tahoma"/>
                  <a:ea typeface="Tahoma"/>
                  <a:cs typeface="Tahoma"/>
                </a:rPr>
                <a:t>Federico  Hernadez Hincapie:</a:t>
              </a:r>
              <a:endParaRPr lang="es-CO" sz="900" b="0" i="0" u="none" strike="noStrike" baseline="0%">
                <a:solidFill>
                  <a:srgbClr val="000000"/>
                </a:solidFill>
                <a:latin typeface="Tahoma"/>
                <a:ea typeface="Tahoma"/>
                <a:cs typeface="Tahoma"/>
              </a:endParaRPr>
            </a:p>
            <a:p>
              <a:pPr algn="l" rtl="0">
                <a:defRPr sz="1000"/>
              </a:pPr>
              <a:r>
                <a:rPr lang="es-CO" sz="900" b="0" i="0" u="none" strike="noStrike" baseline="0%">
                  <a:solidFill>
                    <a:srgbClr val="000000"/>
                  </a:solidFill>
                  <a:latin typeface="Tahoma"/>
                  <a:ea typeface="Tahoma"/>
                  <a:cs typeface="Tahoma"/>
                </a:rPr>
                <a:t>Falta Agregar OrigenNacional</a:t>
              </a:r>
            </a:p>
          </xdr:txBody>
        </xdr:sp>
        <xdr:clientData/>
      </xdr:twoCellAnchor>
    </mc:Fallback>
  </mc:AlternateContent>
</xdr:wsDr>
</file>

<file path=xl/drawings/drawing5.xml><?xml version="1.0" encoding="utf-8"?>
<xdr:wsDr xmlns:xdr="http://purl.oclc.org/ooxml/drawingml/spreadsheetDrawing" xmlns:a="http://purl.oclc.org/ooxml/drawingml/main">
  <xdr:twoCellAnchor editAs="oneCell">
    <xdr:from>
      <xdr:col>15</xdr:col>
      <xdr:colOff>797760</xdr:colOff>
      <xdr:row>6</xdr:row>
      <xdr:rowOff>86400</xdr:rowOff>
    </xdr:from>
    <xdr:to>
      <xdr:col>22</xdr:col>
      <xdr:colOff>2321281</xdr:colOff>
      <xdr:row>45</xdr:row>
      <xdr:rowOff>146370</xdr:rowOff>
    </xdr:to>
    <xdr:graphicFrame macro="">
      <xdr:nvGraphicFramePr>
        <xdr:cNvPr id="6" name="Gráfico 1">
          <a:extLst>
            <a:ext uri="{FF2B5EF4-FFF2-40B4-BE49-F238E27FC236}">
              <a16:creationId xmlns:a16="http://schemas.microsoft.com/office/drawing/2014/main" xmlns="" xmlns:a="http://schemas.openxmlformats.org/drawingml/2006/main" xmlns:xdr="http://schemas.openxmlformats.org/drawingml/2006/spreadsheetDrawing" id="{00000000-0008-0000-0800-000006000000}"/>
            </a:ext>
          </a:extLst>
        </xdr:cNvPr>
        <xdr:cNvGraphicFramePr/>
      </xdr:nvGraphicFramePr>
      <xdr:xfrm>
        <a:off x="0" y="0"/>
        <a:ext cx="0" cy="0"/>
      </xdr:xfrm>
      <a:graphic>
        <a:graphicData uri="http://purl.oclc.org/ooxml/drawingml/chart">
          <c:chart xmlns:c="http://purl.oclc.org/ooxml/drawingml/chart" xmlns:r="http://purl.oclc.org/ooxml/officeDocument/relationships" r:id="rId1"/>
        </a:graphicData>
      </a:graphic>
    </xdr:graphicFrame>
    <xdr:clientData/>
  </xdr:twoCellAnchor>
  <xdr:twoCellAnchor editAs="oneCell">
    <xdr:from>
      <xdr:col>21</xdr:col>
      <xdr:colOff>181440</xdr:colOff>
      <xdr:row>6</xdr:row>
      <xdr:rowOff>258480</xdr:rowOff>
    </xdr:from>
    <xdr:to>
      <xdr:col>22</xdr:col>
      <xdr:colOff>638281</xdr:colOff>
      <xdr:row>20</xdr:row>
      <xdr:rowOff>92134</xdr:rowOff>
    </xdr:to>
    <xdr:pic>
      <xdr:nvPicPr>
        <xdr:cNvPr id="7" name="Imagen 2">
          <a:extLst>
            <a:ext uri="{FF2B5EF4-FFF2-40B4-BE49-F238E27FC236}">
              <a16:creationId xmlns:a16="http://schemas.microsoft.com/office/drawing/2014/main" xmlns="" xmlns:a="http://schemas.openxmlformats.org/drawingml/2006/main" xmlns:xdr="http://schemas.openxmlformats.org/drawingml/2006/spreadsheetDrawing" id="{00000000-0008-0000-0800-000007000000}"/>
            </a:ext>
          </a:extLst>
        </xdr:cNvPr>
        <xdr:cNvPicPr/>
      </xdr:nvPicPr>
      <xdr:blipFill>
        <a:blip xmlns:r="http://purl.oclc.org/ooxml/officeDocument/relationships" r:embed="rId2"/>
        <a:stretch/>
      </xdr:blipFill>
      <xdr:spPr>
        <a:xfrm>
          <a:off x="39542040" y="2334960"/>
          <a:ext cx="1827720" cy="2741040"/>
        </a:xfrm>
        <a:prstGeom prst="rect">
          <a:avLst/>
        </a:prstGeom>
        <a:ln w="0">
          <a:noFill/>
        </a:ln>
      </xdr:spPr>
    </xdr:pic>
    <xdr:clientData/>
  </xdr:twoCellAnchor>
  <xdr:twoCellAnchor editAs="oneCell">
    <xdr:from>
      <xdr:col>17</xdr:col>
      <xdr:colOff>383400</xdr:colOff>
      <xdr:row>7</xdr:row>
      <xdr:rowOff>89640</xdr:rowOff>
    </xdr:from>
    <xdr:to>
      <xdr:col>19</xdr:col>
      <xdr:colOff>55441</xdr:colOff>
      <xdr:row>19</xdr:row>
      <xdr:rowOff>155107</xdr:rowOff>
    </xdr:to>
    <xdr:pic>
      <xdr:nvPicPr>
        <xdr:cNvPr id="8" name="Imagen 3">
          <a:extLst>
            <a:ext uri="{FF2B5EF4-FFF2-40B4-BE49-F238E27FC236}">
              <a16:creationId xmlns:a16="http://schemas.microsoft.com/office/drawing/2014/main" xmlns="" xmlns:a="http://schemas.openxmlformats.org/drawingml/2006/main" xmlns:xdr="http://schemas.openxmlformats.org/drawingml/2006/spreadsheetDrawing" id="{00000000-0008-0000-0800-000008000000}"/>
            </a:ext>
          </a:extLst>
        </xdr:cNvPr>
        <xdr:cNvPicPr/>
      </xdr:nvPicPr>
      <xdr:blipFill>
        <a:blip xmlns:r="http://purl.oclc.org/ooxml/officeDocument/relationships" r:embed="rId3"/>
        <a:stretch/>
      </xdr:blipFill>
      <xdr:spPr>
        <a:xfrm>
          <a:off x="34260120" y="2527920"/>
          <a:ext cx="2413800" cy="2442240"/>
        </a:xfrm>
        <a:prstGeom prst="rect">
          <a:avLst/>
        </a:prstGeom>
        <a:ln w="0">
          <a:noFill/>
        </a:ln>
      </xdr:spPr>
    </xdr:pic>
    <xdr:clientData/>
  </xdr:twoCellAnchor>
  <xdr:twoCellAnchor editAs="oneCell">
    <xdr:from>
      <xdr:col>17</xdr:col>
      <xdr:colOff>247320</xdr:colOff>
      <xdr:row>29</xdr:row>
      <xdr:rowOff>24840</xdr:rowOff>
    </xdr:from>
    <xdr:to>
      <xdr:col>19</xdr:col>
      <xdr:colOff>3514</xdr:colOff>
      <xdr:row>35</xdr:row>
      <xdr:rowOff>121118</xdr:rowOff>
    </xdr:to>
    <xdr:pic>
      <xdr:nvPicPr>
        <xdr:cNvPr id="9" name="Imagen 4">
          <a:extLst>
            <a:ext uri="{FF2B5EF4-FFF2-40B4-BE49-F238E27FC236}">
              <a16:creationId xmlns:a16="http://schemas.microsoft.com/office/drawing/2014/main" xmlns="" xmlns:a="http://schemas.openxmlformats.org/drawingml/2006/main" xmlns:xdr="http://schemas.openxmlformats.org/drawingml/2006/spreadsheetDrawing" id="{00000000-0008-0000-0800-000009000000}"/>
            </a:ext>
          </a:extLst>
        </xdr:cNvPr>
        <xdr:cNvPicPr/>
      </xdr:nvPicPr>
      <xdr:blipFill>
        <a:blip xmlns:r="http://purl.oclc.org/ooxml/officeDocument/relationships" r:embed="rId4"/>
        <a:stretch/>
      </xdr:blipFill>
      <xdr:spPr>
        <a:xfrm>
          <a:off x="34124040" y="6444720"/>
          <a:ext cx="2494440" cy="1110600"/>
        </a:xfrm>
        <a:prstGeom prst="rect">
          <a:avLst/>
        </a:prstGeom>
        <a:ln w="0">
          <a:noFill/>
        </a:ln>
      </xdr:spPr>
    </xdr:pic>
    <xdr:clientData/>
  </xdr:twoCellAnchor>
  <xdr:twoCellAnchor editAs="oneCell">
    <xdr:from>
      <xdr:col>21</xdr:col>
      <xdr:colOff>181440</xdr:colOff>
      <xdr:row>29</xdr:row>
      <xdr:rowOff>83880</xdr:rowOff>
    </xdr:from>
    <xdr:to>
      <xdr:col>22</xdr:col>
      <xdr:colOff>1124641</xdr:colOff>
      <xdr:row>35</xdr:row>
      <xdr:rowOff>133718</xdr:rowOff>
    </xdr:to>
    <xdr:pic>
      <xdr:nvPicPr>
        <xdr:cNvPr id="10" name="Imagen 9">
          <a:extLst>
            <a:ext uri="{FF2B5EF4-FFF2-40B4-BE49-F238E27FC236}">
              <a16:creationId xmlns:a16="http://schemas.microsoft.com/office/drawing/2014/main" xmlns="" xmlns:a="http://schemas.openxmlformats.org/drawingml/2006/main" xmlns:xdr="http://schemas.openxmlformats.org/drawingml/2006/spreadsheetDrawing" id="{00000000-0008-0000-0800-00000A000000}"/>
            </a:ext>
          </a:extLst>
        </xdr:cNvPr>
        <xdr:cNvPicPr/>
      </xdr:nvPicPr>
      <xdr:blipFill>
        <a:blip xmlns:r="http://purl.oclc.org/ooxml/officeDocument/relationships" r:embed="rId5"/>
        <a:stretch/>
      </xdr:blipFill>
      <xdr:spPr>
        <a:xfrm>
          <a:off x="39542040" y="6503760"/>
          <a:ext cx="2314080" cy="1064160"/>
        </a:xfrm>
        <a:prstGeom prst="rect">
          <a:avLst/>
        </a:prstGeom>
        <a:ln w="0">
          <a:noFill/>
        </a:ln>
      </xdr:spPr>
    </xdr:pic>
    <xdr:clientData/>
  </xdr:twoCellAnchor>
  <xdr:twoCellAnchor editAs="oneCell">
    <xdr:from>
      <xdr:col>22</xdr:col>
      <xdr:colOff>726120</xdr:colOff>
      <xdr:row>1</xdr:row>
      <xdr:rowOff>35640</xdr:rowOff>
    </xdr:from>
    <xdr:to>
      <xdr:col>22</xdr:col>
      <xdr:colOff>1731240</xdr:colOff>
      <xdr:row>2</xdr:row>
      <xdr:rowOff>365040</xdr:rowOff>
    </xdr:to>
    <xdr:pic>
      <xdr:nvPicPr>
        <xdr:cNvPr id="11" name="Imagen 7" descr="Código QR&#10;&#10;Descripción generada automáticamente">
          <a:extLst>
            <a:ext uri="{FF2B5EF4-FFF2-40B4-BE49-F238E27FC236}">
              <a16:creationId xmlns:a16="http://schemas.microsoft.com/office/drawing/2014/main" xmlns="" xmlns:a="http://schemas.openxmlformats.org/drawingml/2006/main" xmlns:xdr="http://schemas.openxmlformats.org/drawingml/2006/spreadsheetDrawing" id="{00000000-0008-0000-0800-00000B000000}"/>
            </a:ext>
          </a:extLst>
        </xdr:cNvPr>
        <xdr:cNvPicPr/>
      </xdr:nvPicPr>
      <xdr:blipFill>
        <a:blip xmlns:r="http://purl.oclc.org/ooxml/officeDocument/relationships" r:embed="rId6"/>
        <a:srcRect l="1.902%" r="1.276%" b="3.852%"/>
        <a:stretch/>
      </xdr:blipFill>
      <xdr:spPr>
        <a:xfrm>
          <a:off x="41457600" y="292680"/>
          <a:ext cx="1005120" cy="739080"/>
        </a:xfrm>
        <a:prstGeom prst="rect">
          <a:avLst/>
        </a:prstGeom>
        <a:ln w="0">
          <a:noFill/>
        </a:ln>
      </xdr:spPr>
    </xdr:pic>
    <xdr:clientData/>
  </xdr:twoCellAnchor>
</xdr:wsDr>
</file>

<file path=xl/drawings/drawing6.xml><?xml version="1.0" encoding="utf-8"?>
<xdr:wsDr xmlns:xdr="http://purl.oclc.org/ooxml/drawingml/spreadsheetDrawing" xmlns:a="http://purl.oclc.org/ooxml/drawingml/main">
  <xdr:twoCellAnchor editAs="oneCell">
    <xdr:from>
      <xdr:col>12</xdr:col>
      <xdr:colOff>1669305</xdr:colOff>
      <xdr:row>1</xdr:row>
      <xdr:rowOff>35640</xdr:rowOff>
    </xdr:from>
    <xdr:to>
      <xdr:col>12</xdr:col>
      <xdr:colOff>2674425</xdr:colOff>
      <xdr:row>2</xdr:row>
      <xdr:rowOff>365040</xdr:rowOff>
    </xdr:to>
    <xdr:pic>
      <xdr:nvPicPr>
        <xdr:cNvPr id="2" name="Imagen 1" descr="Código QR&#10;&#10;Descripción generada automáticamente">
          <a:extLst>
            <a:ext uri="{FF2B5EF4-FFF2-40B4-BE49-F238E27FC236}">
              <a16:creationId xmlns:a16="http://schemas.microsoft.com/office/drawing/2014/main" xmlns="" xmlns:a="http://schemas.openxmlformats.org/drawingml/2006/main" xmlns:xdr="http://schemas.openxmlformats.org/drawingml/2006/spreadsheetDrawing" id="{00000000-0008-0000-0A00-000002000000}"/>
            </a:ext>
          </a:extLst>
        </xdr:cNvPr>
        <xdr:cNvPicPr/>
      </xdr:nvPicPr>
      <xdr:blipFill>
        <a:blip xmlns:r="http://purl.oclc.org/ooxml/officeDocument/relationships" r:embed="rId1"/>
        <a:srcRect l="1.902%" r="1.276%" b="3.852%"/>
        <a:stretch/>
      </xdr:blipFill>
      <xdr:spPr>
        <a:xfrm>
          <a:off x="21281280" y="292815"/>
          <a:ext cx="1005120" cy="738975"/>
        </a:xfrm>
        <a:prstGeom prst="rect">
          <a:avLst/>
        </a:prstGeom>
        <a:ln w="0">
          <a:noFill/>
        </a:ln>
      </xdr:spPr>
    </xdr:pic>
    <xdr:clientData/>
  </xdr:twoCellAnchor>
</xdr:wsDr>
</file>

<file path=xl/drawings/drawing7.xml><?xml version="1.0" encoding="utf-8"?>
<xdr:wsDr xmlns:xdr="http://purl.oclc.org/ooxml/drawingml/spreadsheetDrawing" xmlns:a="http://purl.oclc.org/ooxml/drawingml/main">
  <xdr:twoCellAnchor editAs="absolute">
    <xdr:from>
      <xdr:col>0</xdr:col>
      <xdr:colOff>263160</xdr:colOff>
      <xdr:row>0</xdr:row>
      <xdr:rowOff>0</xdr:rowOff>
    </xdr:from>
    <xdr:to>
      <xdr:col>10</xdr:col>
      <xdr:colOff>83520</xdr:colOff>
      <xdr:row>9</xdr:row>
      <xdr:rowOff>6120</xdr:rowOff>
    </xdr:to>
    <xdr:sp macro="" textlink="">
      <xdr:nvSpPr>
        <xdr:cNvPr id="12" name="EsriDoNotEdit">
          <a:extLst>
            <a:ext uri="{FF2B5EF4-FFF2-40B4-BE49-F238E27FC236}">
              <a16:creationId xmlns:a16="http://schemas.microsoft.com/office/drawing/2014/main" xmlns="" xmlns:a="http://schemas.openxmlformats.org/drawingml/2006/main" xmlns:xdr="http://schemas.openxmlformats.org/drawingml/2006/spreadsheetDrawing" id="{00000000-0008-0000-0B00-00000C000000}"/>
            </a:ext>
          </a:extLst>
        </xdr:cNvPr>
        <xdr:cNvSpPr/>
      </xdr:nvSpPr>
      <xdr:spPr>
        <a:xfrm>
          <a:off x="263160" y="0"/>
          <a:ext cx="7891200" cy="1634760"/>
        </a:xfrm>
        <a:prstGeom prst="rect">
          <a:avLst/>
        </a:prstGeom>
        <a:noFill/>
        <a:ln w="0">
          <a:noFill/>
        </a:ln>
      </xdr:spPr>
      <xdr:style>
        <a:lnRef idx="0">
          <a:scrgbClr r="0%" g="0%" b="0%"/>
        </a:lnRef>
        <a:fillRef idx="0">
          <a:scrgbClr r="0%" g="0%" b="0%"/>
        </a:fillRef>
        <a:effectRef idx="0">
          <a:scrgbClr r="0%" g="0%" b="0%"/>
        </a:effectRef>
        <a:fontRef idx="minor"/>
      </xdr:style>
      <xdr:txBody>
        <a:bodyPr wrap="none" anchor="t">
          <a:spAutoFit/>
        </a:bodyPr>
        <a:lstStyle/>
        <a:p>
          <a:pPr algn="ctr">
            <a:lnSpc>
              <a:spcPct val="100%"/>
            </a:lnSpc>
          </a:pPr>
          <a:r>
            <a:rPr lang="es-ES" sz="5000" b="1" strike="noStrike" spc="-1">
              <a:solidFill>
                <a:schemeClr val="accent2"/>
              </a:solidFill>
              <a:latin typeface="Verdana"/>
            </a:rPr>
            <a:t>NO EDITAR </a:t>
          </a:r>
          <a:endParaRPr lang="es-CO" sz="5000" b="0" strike="noStrike" spc="-1">
            <a:latin typeface="Times New Roman"/>
          </a:endParaRPr>
        </a:p>
        <a:p>
          <a:pPr algn="ctr">
            <a:lnSpc>
              <a:spcPct val="100%"/>
            </a:lnSpc>
          </a:pPr>
          <a:r>
            <a:rPr lang="es-ES" sz="5000" b="1" strike="noStrike" spc="-1">
              <a:solidFill>
                <a:schemeClr val="accent2"/>
              </a:solidFill>
              <a:latin typeface="Verdana"/>
            </a:rPr>
            <a:t> Solo para uso de Esri</a:t>
          </a:r>
          <a:endParaRPr lang="es-CO" sz="5000" b="0" strike="noStrike" spc="-1">
            <a:latin typeface="Times New Roman"/>
          </a:endParaRPr>
        </a:p>
      </xdr:txBody>
    </xdr:sp>
    <xdr:clientData/>
  </xdr:twoCellAnchor>
</xdr:wsDr>
</file>

<file path=xl/tables/table1.xml><?xml version="1.0" encoding="utf-8"?>
<table xmlns="http://purl.oclc.org/ooxml/spreadsheetml/main" id="2" name="_01Tabla_CAMPOS" displayName="_01Tabla_CAMPOS" ref="K1:AM14" totalsRowShown="0">
  <autoFilter ref="K1:AM14"/>
  <tableColumns count="29">
    <tableColumn id="1" name="1"/>
    <tableColumn id="2" name="2"/>
    <tableColumn id="3" name="3"/>
    <tableColumn id="4" name="4"/>
    <tableColumn id="5" name="5"/>
    <tableColumn id="6" name="6"/>
    <tableColumn id="7" name="Columna1"/>
    <tableColumn id="8" name="7"/>
    <tableColumn id="9" name="8"/>
    <tableColumn id="10" name="9"/>
    <tableColumn id="11" name="10"/>
    <tableColumn id="12" name="11"/>
    <tableColumn id="13" name="12"/>
    <tableColumn id="14" name="13"/>
    <tableColumn id="15" name="14"/>
    <tableColumn id="16" name="15"/>
    <tableColumn id="17" name="16"/>
    <tableColumn id="18" name="17"/>
    <tableColumn id="19" name="18"/>
    <tableColumn id="20" name="19"/>
    <tableColumn id="21" name="20"/>
    <tableColumn id="22" name="21"/>
    <tableColumn id="23" name="22"/>
    <tableColumn id="24" name="23"/>
    <tableColumn id="25" name="24"/>
    <tableColumn id="26" name="25"/>
    <tableColumn id="27" name="26"/>
    <tableColumn id="28" name="27"/>
    <tableColumn id="29" name="28"/>
  </tableColumns>
  <tableStyleInfo showFirstColumn="0" showLastColumn="0" showRowStripes="1" showColumnStripes="0"/>
</table>
</file>

<file path=xl/tables/table10.xml><?xml version="1.0" encoding="utf-8"?>
<table xmlns="http://purl.oclc.org/ooxml/spreadsheetml/main" id="47" name="_03Tabla_02_DAP" displayName="_03Tabla_02_DAP" ref="G1:G4" totalsRowShown="0">
  <autoFilter ref="G1:G4"/>
  <tableColumns count="1">
    <tableColumn id="1" name="_02_DAP"/>
  </tableColumns>
  <tableStyleInfo showFirstColumn="0" showLastColumn="0" showRowStripes="1" showColumnStripes="0"/>
</table>
</file>

<file path=xl/tables/table100.xml><?xml version="1.0" encoding="utf-8"?>
<table xmlns="http://purl.oclc.org/ooxml/spreadsheetml/main" id="30" name="_02Tabla_Ley_1581" displayName="_02Tabla_Ley_1581" ref="BX1:BX6" totalsRowShown="0">
  <autoFilter ref="BX1:BX6"/>
  <tableColumns count="1">
    <tableColumn id="1" name="Ley_1581"/>
  </tableColumns>
  <tableStyleInfo showFirstColumn="0" showLastColumn="0" showRowStripes="1" showColumnStripes="0"/>
</table>
</file>

<file path=xl/tables/table101.xml><?xml version="1.0" encoding="utf-8"?>
<table xmlns="http://purl.oclc.org/ooxml/spreadsheetml/main" id="31" name="_02Tabla_LICENCIA_USO" displayName="_02Tabla_LICENCIA_USO" ref="O1:O3" totalsRowShown="0">
  <autoFilter ref="O1:O3"/>
  <tableColumns count="1">
    <tableColumn id="1" name="LICENCIA_USO"/>
  </tableColumns>
  <tableStyleInfo showFirstColumn="0" showLastColumn="0" showRowStripes="1" showColumnStripes="0"/>
</table>
</file>

<file path=xl/tables/table102.xml><?xml version="1.0" encoding="utf-8"?>
<table xmlns="http://purl.oclc.org/ooxml/spreadsheetml/main" id="32" name="_02Tabla_METADATOS" displayName="_02Tabla_METADATOS" ref="I1:I6" totalsRowShown="0">
  <autoFilter ref="I1:I6"/>
  <tableColumns count="1">
    <tableColumn id="1" name="METADATOS"/>
  </tableColumns>
  <tableStyleInfo showFirstColumn="0" showLastColumn="0" showRowStripes="1" showColumnStripes="0"/>
</table>
</file>

<file path=xl/tables/table103.xml><?xml version="1.0" encoding="utf-8"?>
<table xmlns="http://purl.oclc.org/ooxml/spreadsheetml/main" id="33" name="_02Tabla_NULOS" displayName="_02Tabla_NULOS" ref="AA1:AA4" totalsRowShown="0">
  <autoFilter ref="AA1:AA4"/>
  <tableColumns count="1">
    <tableColumn id="1" name="NULOS"/>
  </tableColumns>
  <tableStyleInfo showFirstColumn="0" showLastColumn="0" showRowStripes="1" showColumnStripes="0"/>
</table>
</file>

<file path=xl/tables/table104.xml><?xml version="1.0" encoding="utf-8"?>
<table xmlns="http://purl.oclc.org/ooxml/spreadsheetml/main" id="34" name="_02Tabla_OPEN_DATA" displayName="_02Tabla_OPEN_DATA" ref="BL1:BL5" totalsRowShown="0">
  <autoFilter ref="BL1:BL5"/>
  <tableColumns count="1">
    <tableColumn id="1" name="OPEN_DATA"/>
  </tableColumns>
  <tableStyleInfo showFirstColumn="0" showLastColumn="0" showRowStripes="1" showColumnStripes="0"/>
</table>
</file>

<file path=xl/tables/table105.xml><?xml version="1.0" encoding="utf-8"?>
<table xmlns="http://purl.oclc.org/ooxml/spreadsheetml/main" id="35" name="_02Tabla_PRUEBA" displayName="_02Tabla_PRUEBA" ref="BN1:BN5" totalsRowShown="0">
  <autoFilter ref="BN1:BN5"/>
  <tableColumns count="1">
    <tableColumn id="1" name="PRUEBA"/>
  </tableColumns>
  <tableStyleInfo showFirstColumn="0" showLastColumn="0" showRowStripes="1" showColumnStripes="0"/>
</table>
</file>

<file path=xl/tables/table106.xml><?xml version="1.0" encoding="utf-8"?>
<table xmlns="http://purl.oclc.org/ooxml/spreadsheetml/main" id="36" name="_02Tabla_TEMATICA" displayName="_02Tabla_TEMATICA" ref="E1:E13" totalsRowShown="0">
  <autoFilter ref="E1:E13"/>
  <tableColumns count="1">
    <tableColumn id="1" name="TEMATICA_ACTUAL"/>
  </tableColumns>
  <tableStyleInfo showFirstColumn="0" showLastColumn="0" showRowStripes="1" showColumnStripes="0"/>
</table>
</file>

<file path=xl/tables/table107.xml><?xml version="1.0" encoding="utf-8"?>
<table xmlns="http://purl.oclc.org/ooxml/spreadsheetml/main" id="37" name="_02Tabla_TIPO_DATO" displayName="_02Tabla_TIPO_DATO" ref="Y1:Y7" totalsRowShown="0">
  <autoFilter ref="Y1:Y7"/>
  <tableColumns count="1">
    <tableColumn id="1" name="TIPO_DATO"/>
  </tableColumns>
  <tableStyleInfo showFirstColumn="0" showLastColumn="0" showRowStripes="1" showColumnStripes="0"/>
</table>
</file>

<file path=xl/tables/table108.xml><?xml version="1.0" encoding="utf-8"?>
<table xmlns="http://purl.oclc.org/ooxml/spreadsheetml/main" id="38" name="_02Tabla_TIPO_DOMINIO_SUBTIPO" displayName="_02Tabla_TIPO_DOMINIO_SUBTIPO" ref="BR1:BR3" totalsRowShown="0">
  <autoFilter ref="BR1:BR3"/>
  <tableColumns count="1">
    <tableColumn id="1" name="TIPO_DOMINIO_SUBTIPO"/>
  </tableColumns>
  <tableStyleInfo showFirstColumn="0" showLastColumn="0" showRowStripes="1" showColumnStripes="0"/>
</table>
</file>

<file path=xl/tables/table109.xml><?xml version="1.0" encoding="utf-8"?>
<table xmlns="http://purl.oclc.org/ooxml/spreadsheetml/main" id="39" name="_02Tabla_Tipo_Tratamiento" displayName="_02Tabla_Tipo_Tratamiento" ref="CB1:CB7" totalsRowShown="0">
  <autoFilter ref="CB1:CB7"/>
  <tableColumns count="1">
    <tableColumn id="1" name="Tipo_Tratamiento"/>
  </tableColumns>
  <tableStyleInfo showFirstColumn="0" showLastColumn="0" showRowStripes="1" showColumnStripes="0"/>
</table>
</file>

<file path=xl/tables/table11.xml><?xml version="1.0" encoding="utf-8"?>
<table xmlns="http://purl.oclc.org/ooxml/spreadsheetml/main" id="48" name="_03Tabla_03_Gerencia_del_Centro" displayName="_03Tabla_03_Gerencia_del_Centro" ref="I1:I2" totalsRowShown="0">
  <autoFilter ref="I1:I2"/>
  <tableColumns count="1">
    <tableColumn id="1" name="_03_Gerencia_del_Centro"/>
  </tableColumns>
  <tableStyleInfo showFirstColumn="0" showLastColumn="0" showRowStripes="1" showColumnStripes="0"/>
</table>
</file>

<file path=xl/tables/table110.xml><?xml version="1.0" encoding="utf-8"?>
<table xmlns="http://purl.oclc.org/ooxml/spreadsheetml/main" id="40" name="_02Tabla_TIPOBD" displayName="_02Tabla_TIPOBD" ref="W1:W7" totalsRowShown="0">
  <autoFilter ref="W1:W7"/>
  <tableColumns count="1">
    <tableColumn id="1" name="TIPOBD"/>
  </tableColumns>
  <tableStyleInfo showFirstColumn="0" showLastColumn="0" showRowStripes="1" showColumnStripes="0"/>
</table>
</file>

<file path=xl/tables/table111.xml><?xml version="1.0" encoding="utf-8"?>
<table xmlns="http://purl.oclc.org/ooxml/spreadsheetml/main" id="41" name="_02Tabla_Titular_Informado" displayName="_02Tabla_Titular_Informado" ref="CD1:CD4" totalsRowShown="0">
  <autoFilter ref="CD1:CD4"/>
  <tableColumns count="1">
    <tableColumn id="1" name="Titular_Informado"/>
  </tableColumns>
  <tableStyleInfo showFirstColumn="0" showLastColumn="0" showRowStripes="1" showColumnStripes="0"/>
</table>
</file>

<file path=xl/tables/table112.xml><?xml version="1.0" encoding="utf-8"?>
<table xmlns="http://purl.oclc.org/ooxml/spreadsheetml/main" id="42" name="_02Tabla_TOPOLOGIA" displayName="_02Tabla_TOPOLOGIA" ref="AG1:AG4" totalsRowShown="0">
  <autoFilter ref="AG1:AG4"/>
  <tableColumns count="1">
    <tableColumn id="1" name="TOPOLOGIA"/>
  </tableColumns>
  <tableStyleInfo showFirstColumn="0" showLastColumn="0" showRowStripes="1" showColumnStripes="0"/>
</table>
</file>

<file path=xl/tables/table113.xml><?xml version="1.0" encoding="utf-8"?>
<table xmlns="http://purl.oclc.org/ooxml/spreadsheetml/main" id="43" name="_02Tabla_TRANSPARENCIA" displayName="_02Tabla_TRANSPARENCIA" ref="BT1:BT7" totalsRowShown="0">
  <autoFilter ref="BT1:BT7"/>
  <tableColumns count="1">
    <tableColumn id="1" name="TRANSPARENCIA"/>
  </tableColumns>
  <tableStyleInfo showFirstColumn="0" showLastColumn="0" showRowStripes="1" showColumnStripes="0"/>
</table>
</file>

<file path=xl/tables/table114.xml><?xml version="1.0" encoding="utf-8"?>
<table xmlns="http://purl.oclc.org/ooxml/spreadsheetml/main" id="44" name="_02Tabla_UBICACION" displayName="_02Tabla_UBICACION" ref="S1:S11" totalsRowShown="0">
  <autoFilter ref="S1:S11"/>
  <tableColumns count="1">
    <tableColumn id="1" name="UBICACION"/>
  </tableColumns>
  <tableStyleInfo showFirstColumn="0" showLastColumn="0" showRowStripes="1" showColumnStripes="0"/>
</table>
</file>

<file path=xl/tables/table115.xml><?xml version="1.0" encoding="utf-8"?>
<table xmlns="http://purl.oclc.org/ooxml/spreadsheetml/main" id="154" name="_02Tabla_GEO_DIFICULTAD_01" displayName="_02Tabla_GEO_DIFICULTAD_01" ref="AZ16:BA18" totalsRowShown="0" headerRowDxfId="38" dataDxfId="37">
  <autoFilter ref="AZ16:BA18"/>
  <tableColumns count="2">
    <tableColumn id="1" name="GEO_DIFICULTAD_01" dataDxfId="36"/>
    <tableColumn id="2" name="VALOR" dataDxfId="35"/>
  </tableColumns>
  <tableStyleInfo showFirstColumn="0" showLastColumn="0" showRowStripes="1" showColumnStripes="0"/>
</table>
</file>

<file path=xl/tables/table116.xml><?xml version="1.0" encoding="utf-8"?>
<table xmlns="http://purl.oclc.org/ooxml/spreadsheetml/main" id="155" name="_02Tabla_GEO_DIFICULTAD_02" displayName="_02Tabla_GEO_DIFICULTAD_02" ref="BC16:BD20" totalsRowShown="0" headerRowDxfId="34" dataDxfId="33">
  <autoFilter ref="BC16:BD20"/>
  <tableColumns count="2">
    <tableColumn id="1" name="GEO_DIFICULTAD_02" dataDxfId="32"/>
    <tableColumn id="2" name="VALOR" dataDxfId="31"/>
  </tableColumns>
  <tableStyleInfo showFirstColumn="0" showLastColumn="0" showRowStripes="1" showColumnStripes="0"/>
</table>
</file>

<file path=xl/tables/table117.xml><?xml version="1.0" encoding="utf-8"?>
<table xmlns="http://purl.oclc.org/ooxml/spreadsheetml/main" id="156" name="_02Tabla_GEO_DIFICULTAD_03" displayName="_02Tabla_GEO_DIFICULTAD_03" ref="BF16:BG20" totalsRowShown="0" headerRowDxfId="30" dataDxfId="29">
  <autoFilter ref="BF16:BG20"/>
  <tableColumns count="2">
    <tableColumn id="1" name="GEO_DIFICULTAD_03" dataDxfId="28"/>
    <tableColumn id="2" name="VALOR" dataDxfId="27"/>
  </tableColumns>
  <tableStyleInfo showFirstColumn="0" showLastColumn="0" showRowStripes="1" showColumnStripes="0"/>
</table>
</file>

<file path=xl/tables/table118.xml><?xml version="1.0" encoding="utf-8"?>
<table xmlns="http://purl.oclc.org/ooxml/spreadsheetml/main" id="157" name="_02Tabla_GEO_DIFICULTAD_04" displayName="_02Tabla_GEO_DIFICULTAD_04" ref="BI16:BJ20" totalsRowShown="0" headerRowDxfId="26" dataDxfId="25">
  <autoFilter ref="BI16:BJ20"/>
  <tableColumns count="2">
    <tableColumn id="1" name="GEO_DIFICULTAD_04" dataDxfId="24"/>
    <tableColumn id="2" name="VALOR" dataDxfId="23"/>
  </tableColumns>
  <tableStyleInfo showFirstColumn="0" showLastColumn="0" showRowStripes="1" showColumnStripes="0"/>
</table>
</file>

<file path=xl/tables/table119.xml><?xml version="1.0" encoding="utf-8"?>
<table xmlns="http://purl.oclc.org/ooxml/spreadsheetml/main" id="163" name="_02Tabla_GEO_IMPACTO_03" displayName="_02Tabla_GEO_IMPACTO_03" ref="AQ16:AR21" totalsRowShown="0" headerRowDxfId="22" dataDxfId="21">
  <autoFilter ref="AQ16:AR21"/>
  <tableColumns count="2">
    <tableColumn id="1" name="GEO_IMPACTO_03" dataDxfId="20"/>
    <tableColumn id="2" name="VALOR" dataDxfId="19"/>
  </tableColumns>
  <tableStyleInfo showFirstColumn="0" showLastColumn="0" showRowStripes="1" showColumnStripes="0"/>
</table>
</file>

<file path=xl/tables/table12.xml><?xml version="1.0" encoding="utf-8"?>
<table xmlns="http://purl.oclc.org/ooxml/spreadsheetml/main" id="49" name="_03Tabla_04_Gerencia_de_Corregimientos" displayName="_03Tabla_04_Gerencia_de_Corregimientos" ref="K1:K2" totalsRowShown="0">
  <autoFilter ref="K1:K2"/>
  <tableColumns count="1">
    <tableColumn id="1" name="_04_Gerencia_de_Corregimientos"/>
  </tableColumns>
  <tableStyleInfo showFirstColumn="0" showLastColumn="0" showRowStripes="1" showColumnStripes="0"/>
</table>
</file>

<file path=xl/tables/table120.xml><?xml version="1.0" encoding="utf-8"?>
<table xmlns="http://purl.oclc.org/ooxml/spreadsheetml/main" id="181" name="_02Tabla_TIPO_CONJUNTO_DATOS" displayName="_02Tabla_TIPO_CONJUNTO_DATOS" ref="CH1:CH4" totalsRowShown="0" headerRowDxfId="18" dataDxfId="17">
  <autoFilter ref="CH1:CH4"/>
  <tableColumns count="1">
    <tableColumn id="1" name="Tipo_conjunto_datos" dataDxfId="16"/>
  </tableColumns>
  <tableStyleInfo showFirstColumn="0" showLastColumn="0" showRowStripes="1" showColumnStripes="0"/>
</table>
</file>

<file path=xl/tables/table121.xml><?xml version="1.0" encoding="utf-8"?>
<table xmlns="http://purl.oclc.org/ooxml/spreadsheetml/main" id="1" name="_00Tabla_VARIABLES_GLOBALES" displayName="_00Tabla_VARIABLES_GLOBALES" ref="A1:B4" totalsRowShown="0">
  <autoFilter ref="A1:B4"/>
  <tableColumns count="2">
    <tableColumn id="1" name="Nombre"/>
    <tableColumn id="2" name="Valor"/>
  </tableColumns>
  <tableStyleInfo showFirstColumn="0" showLastColumn="0" showRowStripes="1" showColumnStripes="0"/>
</table>
</file>

<file path=xl/tables/table122.xml><?xml version="1.0" encoding="utf-8"?>
<table xmlns="http://purl.oclc.org/ooxml/spreadsheetml/main" id="142" name="Tabla_PRIORIZACION" displayName="Tabla_PRIORIZACION" ref="B7:O17" totalsRowShown="0" headerRowDxfId="15" dataDxfId="14">
  <autoFilter ref="B7:O17"/>
  <tableColumns count="14">
    <tableColumn id="1" name="Conjuntos de Datos" dataDxfId="13"/>
    <tableColumn id="14" name="Tipo del conjuto de datos" dataDxfId="12"/>
    <tableColumn id="2" name="Información que contribuye al crecimiento económico" dataDxfId="11"/>
    <tableColumn id="3" name="Generación de valor agregado" dataDxfId="10"/>
    <tableColumn id="4" name="Ámbito de impacto" dataDxfId="9"/>
    <tableColumn id="5" name="Información para consolidación de indicadores" dataDxfId="8"/>
    <tableColumn id="6" name="Demanda de los datos " dataDxfId="7"/>
    <tableColumn id="7" name="Esfuerzo requerido para publicar" dataDxfId="6"/>
    <tableColumn id="8" name="Elementos requeridos para publicar" dataDxfId="5"/>
    <tableColumn id="9" name="Fuente de datos" dataDxfId="4"/>
    <tableColumn id="10" name="Calidad de la información" dataDxfId="3"/>
    <tableColumn id="11" name="Total de Impacto" dataDxfId="2">
      <calculatedColumnFormula>IF(Tabla_PRIORIZACION[[#This Row],[Tipo del conjuto de datos]]="ALFANUMERICO",(_xlfn.IFNA(VLOOKUP(D8,_02Tabla_IMPACTO_01[#All],2,FALSE()),0)
+_xlfn.IFNA(VLOOKUP(E8,_02Tabla_IMPACTO_02[#All],2,FALSE()),0)
+_xlfn.IFNA(VLOOKUP(F8,_02Tabla_IMPACTO_03[#All],2,FALSE()),0)
+_xlfn.IFNA(VLOOKUP(G8,_02Tabla_IMPACTO_04[#All],2,FALSE()),0)
+_xlfn.IFNA(VLOOKUP(H8,_02Tabla_IMPACTO_05[#All],2,FALSE()),0))*4/5,(_xlfn.IFNA(VLOOKUP(D8,_02Tabla_IMPACTO_01[#All],2,FALSE()),0)
+_xlfn.IFNA(VLOOKUP(E8,_02Tabla_IMPACTO_02[#All],2,FALSE()),0)
+_xlfn.IFNA(VLOOKUP(F8,_02Tabla_GEO_IMPACTO_03[#All],2,FALSE()),0)
+_xlfn.IFNA(VLOOKUP(G8,_02Tabla_IMPACTO_04[#All],2,FALSE()),0)
+_xlfn.IFNA(VLOOKUP(H8,_02Tabla_IMPACTO_05[#All],2,FALSE()),0))*4/5)</calculatedColumnFormula>
    </tableColumn>
    <tableColumn id="12" name="Total de Dificultad" dataDxfId="1">
      <calculatedColumnFormula>IF(Tabla_PRIORIZACION[[#This Row],[Tipo del conjuto de datos]]="ALFANUMERICO",(_xlfn.IFNA(VLOOKUP(I8,_02Tabla_DIFICULTAD_01[#All],2,FALSE()),0)
+_xlfn.IFNA(VLOOKUP(J8,_02Tabla_DIFICULTAD_02[#All],2,FALSE()),0)
+_xlfn.IFNA(VLOOKUP(K8,_02Tabla_DIFICULTAD_03[#All],2,FALSE()),0)
+_xlfn.IFNA(VLOOKUP(L9,_02Tabla_DIFICULTAD_04[#All],2,FALSE()),0))*5/4,(_xlfn.IFNA(VLOOKUP(I8,_02Tabla_GEO_DIFICULTAD_01[#All],2,FALSE()),0)
+_xlfn.IFNA(VLOOKUP(J8,_02Tabla_GEO_DIFICULTAD_02[#All],2,FALSE()),0)
+_xlfn.IFNA(VLOOKUP(K8,_02Tabla_GEO_DIFICULTAD_03[#All],2,FALSE()),0)
+_xlfn.IFNA(VLOOKUP(L9,_02Tabla_GEO_DIFICULTAD_04[#All],2,FALSE()),0))*5/4)</calculatedColumnFormula>
    </tableColumn>
    <tableColumn id="13" name="Calculo total de los criterios de evaluación" dataDxfId="0"/>
  </tableColumns>
  <tableStyleInfo showFirstColumn="0" showLastColumn="0" showRowStripes="1" showColumnStripes="0"/>
</table>
</file>

<file path=xl/tables/table123.xml><?xml version="1.0" encoding="utf-8"?>
<table xmlns="http://purl.oclc.org/ooxml/spreadsheetml/main" id="111" name="_04Tabla_00_Seleccione_tematica" displayName="_04Tabla_00_Seleccione_tematica" ref="C1:C2" totalsRowShown="0">
  <autoFilter ref="C1:C2"/>
  <tableColumns count="1">
    <tableColumn id="1" name="_00_Seleccione_tematica"/>
  </tableColumns>
  <tableStyleInfo showFirstColumn="0" showLastColumn="0" showRowStripes="1" showColumnStripes="0"/>
</table>
</file>

<file path=xl/tables/table124.xml><?xml version="1.0" encoding="utf-8"?>
<table xmlns="http://purl.oclc.org/ooxml/spreadsheetml/main" id="112" name="_04Tabla_01_Agricultura_y_Desarrollo_Rural" displayName="_04Tabla_01_Agricultura_y_Desarrollo_Rural" ref="E1:E6" totalsRowShown="0">
  <autoFilter ref="E1:E6"/>
  <tableColumns count="1">
    <tableColumn id="1" name="_01_Agricultura_y_Desarrollo_Rural"/>
  </tableColumns>
  <tableStyleInfo showFirstColumn="0" showLastColumn="0" showRowStripes="1" showColumnStripes="0"/>
</table>
</file>

<file path=xl/tables/table125.xml><?xml version="1.0" encoding="utf-8"?>
<table xmlns="http://purl.oclc.org/ooxml/spreadsheetml/main" id="113" name="_04Tabla_02_Ambiente_y_Desarrollo_Sostenible" displayName="_04Tabla_02_Ambiente_y_Desarrollo_Sostenible" ref="G1:G7" totalsRowShown="0">
  <autoFilter ref="G1:G7"/>
  <tableColumns count="1">
    <tableColumn id="1" name="_02_Ambiente_y_Desarrollo_Sostenible"/>
  </tableColumns>
  <tableStyleInfo showFirstColumn="0" showLastColumn="0" showRowStripes="1" showColumnStripes="0"/>
</table>
</file>

<file path=xl/tables/table126.xml><?xml version="1.0" encoding="utf-8"?>
<table xmlns="http://purl.oclc.org/ooxml/spreadsheetml/main" id="114" name="_04Tabla_03_Ciencia_Tecnología_e_Innovación" displayName="_04Tabla_03_Ciencia_Tecnología_e_Innovación" ref="I1:I4" totalsRowShown="0">
  <autoFilter ref="I1:I4"/>
  <tableColumns count="1">
    <tableColumn id="1" name="_03_Ciencia_Tecnología_e_Innovación"/>
  </tableColumns>
  <tableStyleInfo showFirstColumn="0" showLastColumn="0" showRowStripes="1" showColumnStripes="0"/>
</table>
</file>

<file path=xl/tables/table127.xml><?xml version="1.0" encoding="utf-8"?>
<table xmlns="http://purl.oclc.org/ooxml/spreadsheetml/main" id="115" name="_04Tabla_04_Comercio_Industria_y_Turismo" displayName="_04Tabla_04_Comercio_Industria_y_Turismo" ref="K1:K3" totalsRowShown="0">
  <autoFilter ref="K1:K3"/>
  <tableColumns count="1">
    <tableColumn id="1" name="_04_Comercio_Industria_y_Turismo"/>
  </tableColumns>
  <tableStyleInfo showFirstColumn="0" showLastColumn="0" showRowStripes="1" showColumnStripes="0"/>
</table>
</file>

<file path=xl/tables/table128.xml><?xml version="1.0" encoding="utf-8"?>
<table xmlns="http://purl.oclc.org/ooxml/spreadsheetml/main" id="116" name="_04Tabla_05_Cultura" displayName="_04Tabla_05_Cultura" ref="M1:M4" totalsRowShown="0">
  <autoFilter ref="M1:M4"/>
  <tableColumns count="1">
    <tableColumn id="1" name="_05_Cultura"/>
  </tableColumns>
  <tableStyleInfo showFirstColumn="0" showLastColumn="0" showRowStripes="1" showColumnStripes="0"/>
</table>
</file>

<file path=xl/tables/table129.xml><?xml version="1.0" encoding="utf-8"?>
<table xmlns="http://purl.oclc.org/ooxml/spreadsheetml/main" id="117" name="_04Tabla_06_Deporte_y_Recreación" displayName="_04Tabla_06_Deporte_y_Recreación" ref="O1:O2" totalsRowShown="0">
  <autoFilter ref="O1:O2"/>
  <tableColumns count="1">
    <tableColumn id="1" name="_06_Deporte_y_Recreación"/>
  </tableColumns>
  <tableStyleInfo showFirstColumn="0" showLastColumn="0" showRowStripes="1" showColumnStripes="0"/>
</table>
</file>

<file path=xl/tables/table13.xml><?xml version="1.0" encoding="utf-8"?>
<table xmlns="http://purl.oclc.org/ooxml/spreadsheetml/main" id="50" name="_03Tabla_05_Gerencia_de_Diversidades_Sexuales_e_Identidades_de_Género" displayName="_03Tabla_05_Gerencia_de_Diversidades_Sexuales_e_Identidades_de_Género" ref="M1:M2" totalsRowShown="0">
  <autoFilter ref="M1:M2"/>
  <tableColumns count="1">
    <tableColumn id="1" name="_05_Gerencia_de_Diversidades_Sexuales_e_Identidades_de_Género"/>
  </tableColumns>
  <tableStyleInfo showFirstColumn="0" showLastColumn="0" showRowStripes="1" showColumnStripes="0"/>
</table>
</file>

<file path=xl/tables/table130.xml><?xml version="1.0" encoding="utf-8"?>
<table xmlns="http://purl.oclc.org/ooxml/spreadsheetml/main" id="118" name="_04Tabla_07_Economía_y_Finanzas" displayName="_04Tabla_07_Economía_y_Finanzas" ref="Q1:Q3" totalsRowShown="0">
  <autoFilter ref="Q1:Q3"/>
  <tableColumns count="1">
    <tableColumn id="1" name="_07_Economía_y_Finanzas"/>
  </tableColumns>
  <tableStyleInfo showFirstColumn="0" showLastColumn="0" showRowStripes="1" showColumnStripes="0"/>
</table>
</file>

<file path=xl/tables/table131.xml><?xml version="1.0" encoding="utf-8"?>
<table xmlns="http://purl.oclc.org/ooxml/spreadsheetml/main" id="119" name="_04Tabla_08_Educación" displayName="_04Tabla_08_Educación" ref="S1:S3" totalsRowShown="0">
  <autoFilter ref="S1:S3"/>
  <tableColumns count="1">
    <tableColumn id="1" name="_08_Educación"/>
  </tableColumns>
  <tableStyleInfo showFirstColumn="0" showLastColumn="0" showRowStripes="1" showColumnStripes="0"/>
</table>
</file>

<file path=xl/tables/table132.xml><?xml version="1.0" encoding="utf-8"?>
<table xmlns="http://purl.oclc.org/ooxml/spreadsheetml/main" id="120" name="_04Tabla_09_Estadísticas_Nacionales" displayName="_04Tabla_09_Estadísticas_Nacionales" ref="U1:U2" totalsRowShown="0">
  <autoFilter ref="U1:U2"/>
  <tableColumns count="1">
    <tableColumn id="1" name="_09_Estadísticas_Nacionales"/>
  </tableColumns>
  <tableStyleInfo showFirstColumn="0" showLastColumn="0" showRowStripes="1" showColumnStripes="0"/>
</table>
</file>

<file path=xl/tables/table133.xml><?xml version="1.0" encoding="utf-8"?>
<table xmlns="http://purl.oclc.org/ooxml/spreadsheetml/main" id="121" name="_04Tabla_10_Función_Pública" displayName="_04Tabla_10_Función_Pública" ref="W1:W4" totalsRowShown="0">
  <autoFilter ref="W1:W4"/>
  <tableColumns count="1">
    <tableColumn id="1" name="_10_Función_Pública"/>
  </tableColumns>
  <tableStyleInfo showFirstColumn="0" showLastColumn="0" showRowStripes="1" showColumnStripes="0"/>
</table>
</file>

<file path=xl/tables/table134.xml><?xml version="1.0" encoding="utf-8"?>
<table xmlns="http://purl.oclc.org/ooxml/spreadsheetml/main" id="122" name="_04Tabla_11_Gastos_Gubernamentales" displayName="_04Tabla_11_Gastos_Gubernamentales" ref="Y1:Y2" totalsRowShown="0">
  <autoFilter ref="Y1:Y2"/>
  <tableColumns count="1">
    <tableColumn id="1" name="_11_Gastos_Gubernamentales"/>
  </tableColumns>
  <tableStyleInfo showFirstColumn="0" showLastColumn="0" showRowStripes="1" showColumnStripes="0"/>
</table>
</file>

<file path=xl/tables/table135.xml><?xml version="1.0" encoding="utf-8"?>
<table xmlns="http://purl.oclc.org/ooxml/spreadsheetml/main" id="123" name="_04Tabla_12_Hacienda_y_Crédito_Público" displayName="_04Tabla_12_Hacienda_y_Crédito_Público" ref="AA1:AA2" totalsRowShown="0">
  <autoFilter ref="AA1:AA2"/>
  <tableColumns count="1">
    <tableColumn id="1" name="_12_Hacienda_y_Crédito_Público"/>
  </tableColumns>
  <tableStyleInfo showFirstColumn="0" showLastColumn="0" showRowStripes="1" showColumnStripes="0"/>
</table>
</file>

<file path=xl/tables/table136.xml><?xml version="1.0" encoding="utf-8"?>
<table xmlns="http://purl.oclc.org/ooxml/spreadsheetml/main" id="124" name="_04Tabla_13_Inclusión_Social_y_Reconciliación" displayName="_04Tabla_13_Inclusión_Social_y_Reconciliación" ref="AC1:AC5" totalsRowShown="0">
  <autoFilter ref="AC1:AC5"/>
  <tableColumns count="1">
    <tableColumn id="1" name="_13_Inclusión_Social_y_Reconciliación"/>
  </tableColumns>
  <tableStyleInfo showFirstColumn="0" showLastColumn="0" showRowStripes="1" showColumnStripes="0"/>
</table>
</file>

<file path=xl/tables/table137.xml><?xml version="1.0" encoding="utf-8"?>
<table xmlns="http://purl.oclc.org/ooxml/spreadsheetml/main" id="125" name="_04Tabla_14_Justicia_y_Derecho" displayName="_04Tabla_14_Justicia_y_Derecho" ref="AE1:AE2" totalsRowShown="0">
  <autoFilter ref="AE1:AE2"/>
  <tableColumns count="1">
    <tableColumn id="1" name="_14_Justicia_y_Derecho"/>
  </tableColumns>
  <tableStyleInfo showFirstColumn="0" showLastColumn="0" showRowStripes="1" showColumnStripes="0"/>
</table>
</file>

<file path=xl/tables/table138.xml><?xml version="1.0" encoding="utf-8"?>
<table xmlns="http://purl.oclc.org/ooxml/spreadsheetml/main" id="126" name="_04Tabla_15_Mapas_Nacionales" displayName="_04Tabla_15_Mapas_Nacionales" ref="AG1:AG13" totalsRowShown="0">
  <autoFilter ref="AG1:AG13"/>
  <tableColumns count="1">
    <tableColumn id="1" name="_15_Mapas_Nacionales"/>
  </tableColumns>
  <tableStyleInfo showFirstColumn="0" showLastColumn="0" showRowStripes="1" showColumnStripes="0"/>
</table>
</file>

<file path=xl/tables/table139.xml><?xml version="1.0" encoding="utf-8"?>
<table xmlns="http://purl.oclc.org/ooxml/spreadsheetml/main" id="127" name="_04Tabla_16_Minas_y_Energías" displayName="_04Tabla_16_Minas_y_Energías" ref="AI1:AI2" totalsRowShown="0">
  <autoFilter ref="AI1:AI2"/>
  <tableColumns count="1">
    <tableColumn id="1" name="_16_Minas_y_Energías"/>
  </tableColumns>
  <tableStyleInfo showFirstColumn="0" showLastColumn="0" showRowStripes="1" showColumnStripes="0"/>
</table>
</file>

<file path=xl/tables/table14.xml><?xml version="1.0" encoding="utf-8"?>
<table xmlns="http://purl.oclc.org/ooxml/spreadsheetml/main" id="51" name="_03Tabla_06_Gerencia_de_Proyectos_Estratégicos" displayName="_03Tabla_06_Gerencia_de_Proyectos_Estratégicos" ref="O1:O2" totalsRowShown="0">
  <autoFilter ref="O1:O2"/>
  <tableColumns count="1">
    <tableColumn id="1" name="_06_Gerencia_de_Proyectos_Estratégicos"/>
  </tableColumns>
  <tableStyleInfo showFirstColumn="0" showLastColumn="0" showRowStripes="1" showColumnStripes="0"/>
</table>
</file>

<file path=xl/tables/table140.xml><?xml version="1.0" encoding="utf-8"?>
<table xmlns="http://purl.oclc.org/ooxml/spreadsheetml/main" id="128" name="_04Tabla_17_Ordenamiento_Territorial" displayName="_04Tabla_17_Ordenamiento_Territorial" ref="AK1:AK3" totalsRowShown="0">
  <autoFilter ref="AK1:AK3"/>
  <tableColumns count="1">
    <tableColumn id="1" name="_17_Ordenamiento_Territorial"/>
  </tableColumns>
  <tableStyleInfo showFirstColumn="0" showLastColumn="0" showRowStripes="1" showColumnStripes="0"/>
</table>
</file>

<file path=xl/tables/table141.xml><?xml version="1.0" encoding="utf-8"?>
<table xmlns="http://purl.oclc.org/ooxml/spreadsheetml/main" id="129" name="_04Tabla_18_Organismos_de_Control" displayName="_04Tabla_18_Organismos_de_Control" ref="AM1:AM3" totalsRowShown="0">
  <autoFilter ref="AM1:AM3"/>
  <tableColumns count="1">
    <tableColumn id="1" name="_18_Organismos_de_Control"/>
  </tableColumns>
  <tableStyleInfo showFirstColumn="0" showLastColumn="0" showRowStripes="1" showColumnStripes="0"/>
</table>
</file>

<file path=xl/tables/table142.xml><?xml version="1.0" encoding="utf-8"?>
<table xmlns="http://purl.oclc.org/ooxml/spreadsheetml/main" id="130" name="_04Tabla_19_Participación_Ciudadana" displayName="_04Tabla_19_Participación_Ciudadana" ref="AO1:AO3" totalsRowShown="0">
  <autoFilter ref="AO1:AO3"/>
  <tableColumns count="1">
    <tableColumn id="1" name="_19_Participación_Ciudadana"/>
  </tableColumns>
  <tableStyleInfo showFirstColumn="0" showLastColumn="0" showRowStripes="1" showColumnStripes="0"/>
</table>
</file>

<file path=xl/tables/table143.xml><?xml version="1.0" encoding="utf-8"?>
<table xmlns="http://purl.oclc.org/ooxml/spreadsheetml/main" id="131" name="_04Tabla_20_Presupuestos_Gubernamentales" displayName="_04Tabla_20_Presupuestos_Gubernamentales" ref="AQ1:AQ3" totalsRowShown="0">
  <autoFilter ref="AQ1:AQ3"/>
  <tableColumns count="1">
    <tableColumn id="1" name="_20_Presupuestos_Gubernamentales"/>
  </tableColumns>
  <tableStyleInfo showFirstColumn="0" showLastColumn="0" showRowStripes="1" showColumnStripes="0"/>
</table>
</file>

<file path=xl/tables/table144.xml><?xml version="1.0" encoding="utf-8"?>
<table xmlns="http://purl.oclc.org/ooxml/spreadsheetml/main" id="132" name="_04Tabla_21_Resultados_Electorales" displayName="_04Tabla_21_Resultados_Electorales" ref="AS1:AS2" totalsRowShown="0">
  <autoFilter ref="AS1:AS2"/>
  <tableColumns count="1">
    <tableColumn id="1" name="_21_Resultados_Electorales"/>
  </tableColumns>
  <tableStyleInfo showFirstColumn="0" showLastColumn="0" showRowStripes="1" showColumnStripes="0"/>
</table>
</file>

<file path=xl/tables/table145.xml><?xml version="1.0" encoding="utf-8"?>
<table xmlns="http://purl.oclc.org/ooxml/spreadsheetml/main" id="133" name="_04Tabla_22_Salud_y_Protección_Social" displayName="_04Tabla_22_Salud_y_Protección_Social" ref="AU1:AU4" totalsRowShown="0">
  <autoFilter ref="AU1:AU4"/>
  <tableColumns count="1">
    <tableColumn id="1" name="_22_Salud_y_Protección_Social"/>
  </tableColumns>
  <tableStyleInfo showFirstColumn="0" showLastColumn="0" showRowStripes="1" showColumnStripes="0"/>
</table>
</file>

<file path=xl/tables/table146.xml><?xml version="1.0" encoding="utf-8"?>
<table xmlns="http://purl.oclc.org/ooxml/spreadsheetml/main" id="134" name="_04Tabla_23_Seguridad_y_Defensa" displayName="_04Tabla_23_Seguridad_y_Defensa" ref="AW1:AW3" totalsRowShown="0">
  <autoFilter ref="AW1:AW3"/>
  <tableColumns count="1">
    <tableColumn id="1" name="_23_Seguridad_y_Defensa"/>
  </tableColumns>
  <tableStyleInfo showFirstColumn="0" showLastColumn="0" showRowStripes="1" showColumnStripes="0"/>
</table>
</file>

<file path=xl/tables/table147.xml><?xml version="1.0" encoding="utf-8"?>
<table xmlns="http://purl.oclc.org/ooxml/spreadsheetml/main" id="135" name="_04Tabla_24_Trabajo" displayName="_04Tabla_24_Trabajo" ref="AY1:AY4" totalsRowShown="0">
  <autoFilter ref="AY1:AY4"/>
  <tableColumns count="1">
    <tableColumn id="1" name="_24_Trabajo"/>
  </tableColumns>
  <tableStyleInfo showFirstColumn="0" showLastColumn="0" showRowStripes="1" showColumnStripes="0"/>
</table>
</file>

<file path=xl/tables/table148.xml><?xml version="1.0" encoding="utf-8"?>
<table xmlns="http://purl.oclc.org/ooxml/spreadsheetml/main" id="136" name="_04Tabla_25_Transporte" displayName="_04Tabla_25_Transporte" ref="BA1:BA4" totalsRowShown="0">
  <autoFilter ref="BA1:BA4"/>
  <tableColumns count="1">
    <tableColumn id="1" name="_25_Transporte"/>
  </tableColumns>
  <tableStyleInfo showFirstColumn="0" showLastColumn="0" showRowStripes="1" showColumnStripes="0"/>
</table>
</file>

<file path=xl/tables/table149.xml><?xml version="1.0" encoding="utf-8"?>
<table xmlns="http://purl.oclc.org/ooxml/spreadsheetml/main" id="137" name="_04Tabla_26_Vivienda_Ciudad_y_Territorio" displayName="_04Tabla_26_Vivienda_Ciudad_y_Territorio" ref="BC1:BC4" totalsRowShown="0">
  <autoFilter ref="BC1:BC4"/>
  <tableColumns count="1">
    <tableColumn id="1" name="_26_Vivienda_Ciudad_y_Territorio"/>
  </tableColumns>
  <tableStyleInfo showFirstColumn="0" showLastColumn="0" showRowStripes="1" showColumnStripes="0"/>
</table>
</file>

<file path=xl/tables/table15.xml><?xml version="1.0" encoding="utf-8"?>
<table xmlns="http://purl.oclc.org/ooxml/spreadsheetml/main" id="52" name="_03Tabla_07_Gerencia_Étnica" displayName="_03Tabla_07_Gerencia_Étnica" ref="Q1:Q2" totalsRowShown="0">
  <autoFilter ref="Q1:Q2"/>
  <tableColumns count="1">
    <tableColumn id="1" name="_07_Gerencia_Étnica"/>
  </tableColumns>
  <tableStyleInfo showFirstColumn="0" showLastColumn="0" showRowStripes="1" showColumnStripes="0"/>
</table>
</file>

<file path=xl/tables/table150.xml><?xml version="1.0" encoding="utf-8"?>
<table xmlns="http://purl.oclc.org/ooxml/spreadsheetml/main" id="138" name="_04Tabla_TEMATICAS_MINTIC" displayName="_04Tabla_TEMATICAS_MINTIC" ref="A1:A28" totalsRowShown="0">
  <autoFilter ref="A1:A28"/>
  <tableColumns count="1">
    <tableColumn id="1" name="TEMATICAS_MINTIC"/>
  </tableColumns>
  <tableStyleInfo showFirstColumn="0" showLastColumn="0" showRowStripes="1" showColumnStripes="0"/>
</table>
</file>

<file path=xl/tables/table16.xml><?xml version="1.0" encoding="utf-8"?>
<table xmlns="http://purl.oclc.org/ooxml/spreadsheetml/main" id="53" name="_03Tabla_08_Comunicaciones" displayName="_03Tabla_08_Comunicaciones" ref="S1:S2" totalsRowShown="0">
  <autoFilter ref="S1:S2"/>
  <tableColumns count="1">
    <tableColumn id="1" name="_08_Comunicaciones"/>
  </tableColumns>
  <tableStyleInfo showFirstColumn="0" showLastColumn="0" showRowStripes="1" showColumnStripes="0"/>
</table>
</file>

<file path=xl/tables/table17.xml><?xml version="1.0" encoding="utf-8"?>
<table xmlns="http://purl.oclc.org/ooxml/spreadsheetml/main" id="54" name="_03Tabla_09_Cultura_Ciudadana" displayName="_03Tabla_09_Cultura_Ciudadana" ref="U1:U4" totalsRowShown="0">
  <autoFilter ref="U1:U4"/>
  <tableColumns count="1">
    <tableColumn id="1" name="_09_Cultura_Ciudadana"/>
  </tableColumns>
  <tableStyleInfo showFirstColumn="0" showLastColumn="0" showRowStripes="1" showColumnStripes="0"/>
</table>
</file>

<file path=xl/tables/table18.xml><?xml version="1.0" encoding="utf-8"?>
<table xmlns="http://purl.oclc.org/ooxml/spreadsheetml/main" id="55" name="_03Tabla_10_Desarrollo_Económico" displayName="_03Tabla_10_Desarrollo_Económico" ref="W1:W3" totalsRowShown="0">
  <autoFilter ref="W1:W3"/>
  <tableColumns count="1">
    <tableColumn id="1" name="_10_Desarrollo_Económico"/>
  </tableColumns>
  <tableStyleInfo showFirstColumn="0" showLastColumn="0" showRowStripes="1" showColumnStripes="0"/>
</table>
</file>

<file path=xl/tables/table19.xml><?xml version="1.0" encoding="utf-8"?>
<table xmlns="http://purl.oclc.org/ooxml/spreadsheetml/main" id="56" name="_03Tabla_11_Educación" displayName="_03Tabla_11_Educación" ref="Y1:Y5" totalsRowShown="0">
  <autoFilter ref="Y1:Y5"/>
  <tableColumns count="1">
    <tableColumn id="1" name="_11_Educación"/>
  </tableColumns>
  <tableStyleInfo showFirstColumn="0" showLastColumn="0" showRowStripes="1" showColumnStripes="0"/>
</table>
</file>

<file path=xl/tables/table2.xml><?xml version="1.0" encoding="utf-8"?>
<table xmlns="http://purl.oclc.org/ooxml/spreadsheetml/main" id="3" name="_01Tabla_DATOS_BASICOS" displayName="_01Tabla_DATOS_BASICOS" ref="E1:E6" totalsRowShown="0">
  <tableColumns count="1">
    <tableColumn id="1" name="DATOS_BASICOS"/>
  </tableColumns>
  <tableStyleInfo showFirstColumn="0" showLastColumn="0" showRowStripes="1" showColumnStripes="0"/>
</table>
</file>

<file path=xl/tables/table20.xml><?xml version="1.0" encoding="utf-8"?>
<table xmlns="http://purl.oclc.org/ooxml/spreadsheetml/main" id="57" name="_03Tabla_12_Evaluación_y_Control" displayName="_03Tabla_12_Evaluación_y_Control" ref="AA1:AA3" totalsRowShown="0">
  <autoFilter ref="AA1:AA3"/>
  <tableColumns count="1">
    <tableColumn id="1" name="_12_Evaluación_y_Control"/>
  </tableColumns>
  <tableStyleInfo showFirstColumn="0" showLastColumn="0" showRowStripes="1" showColumnStripes="0"/>
</table>
</file>

<file path=xl/tables/table21.xml><?xml version="1.0" encoding="utf-8"?>
<table xmlns="http://purl.oclc.org/ooxml/spreadsheetml/main" id="58" name="_03Tabla_13_Gestión_Humana_y_Servicio_Ciudadanía" displayName="_03Tabla_13_Gestión_Humana_y_Servicio_Ciudadanía" ref="AC1:AC4" totalsRowShown="0">
  <autoFilter ref="AC1:AC4"/>
  <tableColumns count="1">
    <tableColumn id="1" name="_13_Gestión_Humana_y_Servicio_Ciudadanía"/>
  </tableColumns>
  <tableStyleInfo showFirstColumn="0" showLastColumn="0" showRowStripes="1" showColumnStripes="0"/>
</table>
</file>

<file path=xl/tables/table22.xml><?xml version="1.0" encoding="utf-8"?>
<table xmlns="http://purl.oclc.org/ooxml/spreadsheetml/main" id="59" name="_03Tabla_14_Gestión_y_ControL_Territorial" displayName="_03Tabla_14_Gestión_y_ControL_Territorial" ref="AE1:AE4" totalsRowShown="0">
  <autoFilter ref="AE1:AE4"/>
  <tableColumns count="1">
    <tableColumn id="1" name="_14_Gestión_y_ControL_Territorial"/>
  </tableColumns>
  <tableStyleInfo showFirstColumn="0" showLastColumn="0" showRowStripes="1" showColumnStripes="0"/>
</table>
</file>

<file path=xl/tables/table23.xml><?xml version="1.0" encoding="utf-8"?>
<table xmlns="http://purl.oclc.org/ooxml/spreadsheetml/main" id="60" name="_03Tabla_15_Gobierno_y_Gestión_del_Gabinete" displayName="_03Tabla_15_Gobierno_y_Gestión_del_Gabinete" ref="AG1:AG2" totalsRowShown="0">
  <autoFilter ref="AG1:AG2"/>
  <tableColumns count="1">
    <tableColumn id="1" name="_15_Gobierno_y_Gestión_del_Gabinete"/>
  </tableColumns>
  <tableStyleInfo showFirstColumn="0" showLastColumn="0" showRowStripes="1" showColumnStripes="0"/>
</table>
</file>

<file path=xl/tables/table24.xml><?xml version="1.0" encoding="utf-8"?>
<table xmlns="http://purl.oclc.org/ooxml/spreadsheetml/main" id="61" name="_03Tabla_16_Hacienda" displayName="_03Tabla_16_Hacienda" ref="AI1:AI6" totalsRowShown="0">
  <autoFilter ref="AI1:AI6"/>
  <tableColumns count="1">
    <tableColumn id="1" name="_16_Hacienda"/>
  </tableColumns>
  <tableStyleInfo showFirstColumn="0" showLastColumn="0" showRowStripes="1" showColumnStripes="0"/>
</table>
</file>

<file path=xl/tables/table25.xml><?xml version="1.0" encoding="utf-8"?>
<table xmlns="http://purl.oclc.org/ooxml/spreadsheetml/main" id="62" name="_03Tabla_17_Inclusión_Social_Familia" displayName="_03Tabla_17_Inclusión_Social_Familia" ref="AK1:AK4" totalsRowShown="0">
  <autoFilter ref="AK1:AK4"/>
  <tableColumns count="1">
    <tableColumn id="1" name="_17_Inclusión_Social_Familia"/>
  </tableColumns>
  <tableStyleInfo showFirstColumn="0" showLastColumn="0" showRowStripes="1" showColumnStripes="0"/>
</table>
</file>

<file path=xl/tables/table26.xml><?xml version="1.0" encoding="utf-8"?>
<table xmlns="http://purl.oclc.org/ooxml/spreadsheetml/main" id="63" name="_03Tabla_18_Infraestructura_Física" displayName="_03Tabla_18_Infraestructura_Física" ref="AM1:AM3" totalsRowShown="0">
  <autoFilter ref="AM1:AM3"/>
  <tableColumns count="1">
    <tableColumn id="1" name="_18_Infraestructura_Física"/>
  </tableColumns>
  <tableStyleInfo showFirstColumn="0" showLastColumn="0" showRowStripes="1" showColumnStripes="0"/>
</table>
</file>

<file path=xl/tables/table27.xml><?xml version="1.0" encoding="utf-8"?>
<table xmlns="http://purl.oclc.org/ooxml/spreadsheetml/main" id="64" name="_03Tabla_19_Innovación_Digital" displayName="_03Tabla_19_Innovación_Digital" ref="AO1:AO3" totalsRowShown="0">
  <autoFilter ref="AO1:AO3"/>
  <tableColumns count="1">
    <tableColumn id="1" name="_19_Innovación_Digital"/>
  </tableColumns>
  <tableStyleInfo showFirstColumn="0" showLastColumn="0" showRowStripes="1" showColumnStripes="0"/>
</table>
</file>

<file path=xl/tables/table28.xml><?xml version="1.0" encoding="utf-8"?>
<table xmlns="http://purl.oclc.org/ooxml/spreadsheetml/main" id="65" name="_03Tabla_20_Juventud" displayName="_03Tabla_20_Juventud" ref="AQ1:AQ2" totalsRowShown="0">
  <autoFilter ref="AQ1:AQ2"/>
  <tableColumns count="1">
    <tableColumn id="1" name="_20_Juventud"/>
  </tableColumns>
  <tableStyleInfo showFirstColumn="0" showLastColumn="0" showRowStripes="1" showColumnStripes="0"/>
</table>
</file>

<file path=xl/tables/table29.xml><?xml version="1.0" encoding="utf-8"?>
<table xmlns="http://purl.oclc.org/ooxml/spreadsheetml/main" id="66" name="_03Tabla_21_Paz_y_Derechos_Humanos" displayName="_03Tabla_21_Paz_y_Derechos_Humanos" ref="AS1:AS3" totalsRowShown="0">
  <autoFilter ref="AS1:AS3"/>
  <tableColumns count="1">
    <tableColumn id="1" name="_21_Paz_y_Derechos_Humanos"/>
  </tableColumns>
  <tableStyleInfo showFirstColumn="0" showLastColumn="0" showRowStripes="1" showColumnStripes="0"/>
</table>
</file>

<file path=xl/tables/table3.xml><?xml version="1.0" encoding="utf-8"?>
<table xmlns="http://purl.oclc.org/ooxml/spreadsheetml/main" id="4" name="_01Tabla_DICCIONARIO_DATOS" displayName="_01Tabla_DICCIONARIO_DATOS" ref="G1:G4" totalsRowShown="0">
  <tableColumns count="1">
    <tableColumn id="1" name="DICCIONARIO_DATOS"/>
  </tableColumns>
  <tableStyleInfo showFirstColumn="0" showLastColumn="0" showRowStripes="1" showColumnStripes="0"/>
</table>
</file>

<file path=xl/tables/table30.xml><?xml version="1.0" encoding="utf-8"?>
<table xmlns="http://purl.oclc.org/ooxml/spreadsheetml/main" id="67" name="_03Tabla_22_Medio_Ambiente" displayName="_03Tabla_22_Medio_Ambiente" ref="AU1:AU4" totalsRowShown="0">
  <autoFilter ref="AU1:AU4"/>
  <tableColumns count="1">
    <tableColumn id="1" name="_22_Medio_Ambiente"/>
  </tableColumns>
  <tableStyleInfo showFirstColumn="0" showLastColumn="0" showRowStripes="1" showColumnStripes="0"/>
</table>
</file>

<file path=xl/tables/table31.xml><?xml version="1.0" encoding="utf-8"?>
<table xmlns="http://purl.oclc.org/ooxml/spreadsheetml/main" id="68" name="_03Tabla_23_Movilidad" displayName="_03Tabla_23_Movilidad" ref="AW1:AW5" totalsRowShown="0">
  <autoFilter ref="AW1:AW5"/>
  <tableColumns count="1">
    <tableColumn id="1" name="_23_Movilidad"/>
  </tableColumns>
  <tableStyleInfo showFirstColumn="0" showLastColumn="0" showRowStripes="1" showColumnStripes="0"/>
</table>
</file>

<file path=xl/tables/table32.xml><?xml version="1.0" encoding="utf-8"?>
<table xmlns="http://purl.oclc.org/ooxml/spreadsheetml/main" id="69" name="_03Tabla_24_Mujeres" displayName="_03Tabla_24_Mujeres" ref="AY1:AY3" totalsRowShown="0">
  <autoFilter ref="AY1:AY3"/>
  <tableColumns count="1">
    <tableColumn id="1" name="_24_Mujeres"/>
  </tableColumns>
  <tableStyleInfo showFirstColumn="0" showLastColumn="0" showRowStripes="1" showColumnStripes="0"/>
</table>
</file>

<file path=xl/tables/table33.xml><?xml version="1.0" encoding="utf-8"?>
<table xmlns="http://purl.oclc.org/ooxml/spreadsheetml/main" id="70" name="_03Tabla_25_Participación_Ciudadana" displayName="_03Tabla_25_Participación_Ciudadana" ref="BA1:BA4" totalsRowShown="0">
  <autoFilter ref="BA1:BA4"/>
  <tableColumns count="1">
    <tableColumn id="1" name="_25_Participación_Ciudadana"/>
  </tableColumns>
  <tableStyleInfo showFirstColumn="0" showLastColumn="0" showRowStripes="1" showColumnStripes="0"/>
</table>
</file>

<file path=xl/tables/table34.xml><?xml version="1.0" encoding="utf-8"?>
<table xmlns="http://purl.oclc.org/ooxml/spreadsheetml/main" id="71" name="_03Tabla_26_Salud" displayName="_03Tabla_26_Salud" ref="BC1:BC4" totalsRowShown="0">
  <autoFilter ref="BC1:BC4"/>
  <tableColumns count="1">
    <tableColumn id="1" name="_26_Salud"/>
  </tableColumns>
  <tableStyleInfo showFirstColumn="0" showLastColumn="0" showRowStripes="1" showColumnStripes="0"/>
</table>
</file>

<file path=xl/tables/table35.xml><?xml version="1.0" encoding="utf-8"?>
<table xmlns="http://purl.oclc.org/ooxml/spreadsheetml/main" id="72" name="_03Tabla_27_Seguridad_y_Convivencia" displayName="_03Tabla_27_Seguridad_y_Convivencia" ref="BE1:BE5" totalsRowShown="0">
  <autoFilter ref="BE1:BE5"/>
  <tableColumns count="1">
    <tableColumn id="1" name="_27_Seguridad_y_Convivencia"/>
  </tableColumns>
  <tableStyleInfo showFirstColumn="0" showLastColumn="0" showRowStripes="1" showColumnStripes="0"/>
</table>
</file>

<file path=xl/tables/table36.xml><?xml version="1.0" encoding="utf-8"?>
<table xmlns="http://purl.oclc.org/ooxml/spreadsheetml/main" id="73" name="_03Tabla_28_Suministros_y_Servicios" displayName="_03Tabla_28_Suministros_y_Servicios" ref="BG1:BG5" totalsRowShown="0">
  <autoFilter ref="BG1:BG5"/>
  <tableColumns count="1">
    <tableColumn id="1" name="_28_Suministros_y_Servicios"/>
  </tableColumns>
  <tableStyleInfo showFirstColumn="0" showLastColumn="0" showRowStripes="1" showColumnStripes="0"/>
</table>
</file>

<file path=xl/tables/table37.xml><?xml version="1.0" encoding="utf-8"?>
<table xmlns="http://purl.oclc.org/ooxml/spreadsheetml/main" id="74" name="_03Tabla_29_Secretaría_General" displayName="_03Tabla_29_Secretaría_General" ref="BI1:BI2" totalsRowShown="0">
  <autoFilter ref="BI1:BI2"/>
  <tableColumns count="1">
    <tableColumn id="1" name="_29_Secretaría_General"/>
  </tableColumns>
  <tableStyleInfo showFirstColumn="0" showLastColumn="0" showRowStripes="1" showColumnStripes="0"/>
</table>
</file>

<file path=xl/tables/table38.xml><?xml version="1.0" encoding="utf-8"?>
<table xmlns="http://purl.oclc.org/ooxml/spreadsheetml/main" id="75" name="_03Tabla_30_Privada" displayName="_03Tabla_30_Privada" ref="BK1:BK2" totalsRowShown="0">
  <autoFilter ref="BK1:BK2"/>
  <tableColumns count="1">
    <tableColumn id="1" name="_30_Privada"/>
  </tableColumns>
  <tableStyleInfo showFirstColumn="0" showLastColumn="0" showRowStripes="1" showColumnStripes="0"/>
</table>
</file>

<file path=xl/tables/table39.xml><?xml version="1.0" encoding="utf-8"?>
<table xmlns="http://purl.oclc.org/ooxml/spreadsheetml/main" id="76" name="_03Tabla_40_Aeropuerto_Olaya_Herrera" displayName="_03Tabla_40_Aeropuerto_Olaya_Herrera" ref="BO1:BO2" totalsRowShown="0">
  <autoFilter ref="BO1:BO2"/>
  <tableColumns count="1">
    <tableColumn id="1" name="_40_Aeropuerto_Olaya_Herrera"/>
  </tableColumns>
  <tableStyleInfo showFirstColumn="0" showLastColumn="0" showRowStripes="1" showColumnStripes="0"/>
</table>
</file>

<file path=xl/tables/table4.xml><?xml version="1.0" encoding="utf-8"?>
<table xmlns="http://purl.oclc.org/ooxml/spreadsheetml/main" id="5" name="_01Tabla_IDENTIFICACION" displayName="_01Tabla_IDENTIFICACION" ref="C1:C2" totalsRowShown="0">
  <autoFilter ref="C1:C2"/>
  <tableColumns count="1">
    <tableColumn id="1" name="IDENTIFICACION"/>
  </tableColumns>
  <tableStyleInfo showFirstColumn="0" showLastColumn="0" showRowStripes="1" showColumnStripes="0"/>
</table>
</file>

<file path=xl/tables/table40.xml><?xml version="1.0" encoding="utf-8"?>
<table xmlns="http://purl.oclc.org/ooxml/spreadsheetml/main" id="77" name="_03Tabla_41_Agencia_Gestión_Paisaje_y_Patrimonio_y_APP" displayName="_03Tabla_41_Agencia_Gestión_Paisaje_y_Patrimonio_y_APP" ref="BQ1:BQ2" totalsRowShown="0">
  <autoFilter ref="BQ1:BQ2"/>
  <tableColumns count="1">
    <tableColumn id="1" name="_41_Agencia_Gestión_Paisaje_y_Patrimonio_y_APP"/>
  </tableColumns>
  <tableStyleInfo showFirstColumn="0" showLastColumn="0" showRowStripes="1" showColumnStripes="0"/>
</table>
</file>

<file path=xl/tables/table41.xml><?xml version="1.0" encoding="utf-8"?>
<table xmlns="http://purl.oclc.org/ooxml/spreadsheetml/main" id="78" name="_03Tabla_42_Biblioteca_Pública_Piloto" displayName="_03Tabla_42_Biblioteca_Pública_Piloto" ref="BS1:BS2" totalsRowShown="0">
  <autoFilter ref="BS1:BS2"/>
  <tableColumns count="1">
    <tableColumn id="1" name="_42_Biblioteca_Pública_Piloto"/>
  </tableColumns>
  <tableStyleInfo showFirstColumn="0" showLastColumn="0" showRowStripes="1" showColumnStripes="0"/>
</table>
</file>

<file path=xl/tables/table42.xml><?xml version="1.0" encoding="utf-8"?>
<table xmlns="http://purl.oclc.org/ooxml/spreadsheetml/main" id="79" name="_03Tabla_43_Colegio_Mayor_de_Antioquia" displayName="_03Tabla_43_Colegio_Mayor_de_Antioquia" ref="BU1:BU2" totalsRowShown="0">
  <autoFilter ref="BU1:BU2"/>
  <tableColumns count="1">
    <tableColumn id="1" name="_43_Colegio_Mayor_de_Antioquia"/>
  </tableColumns>
  <tableStyleInfo showFirstColumn="0" showLastColumn="0" showRowStripes="1" showColumnStripes="0"/>
</table>
</file>

<file path=xl/tables/table43.xml><?xml version="1.0" encoding="utf-8"?>
<table xmlns="http://purl.oclc.org/ooxml/spreadsheetml/main" id="80" name="_03Tabla_44_Hospital_General" displayName="_03Tabla_44_Hospital_General" ref="BW1:BW2" totalsRowShown="0">
  <autoFilter ref="BW1:BW2"/>
  <tableColumns count="1">
    <tableColumn id="1" name="_44_Hospital_General"/>
  </tableColumns>
  <tableStyleInfo showFirstColumn="0" showLastColumn="0" showRowStripes="1" showColumnStripes="0"/>
</table>
</file>

<file path=xl/tables/table44.xml><?xml version="1.0" encoding="utf-8"?>
<table xmlns="http://purl.oclc.org/ooxml/spreadsheetml/main" id="81" name="_03Tabla_45_Inder" displayName="_03Tabla_45_Inder" ref="BY1:BY2" totalsRowShown="0">
  <autoFilter ref="BY1:BY2"/>
  <tableColumns count="1">
    <tableColumn id="1" name="_45_Inder"/>
  </tableColumns>
  <tableStyleInfo showFirstColumn="0" showLastColumn="0" showRowStripes="1" showColumnStripes="0"/>
</table>
</file>

<file path=xl/tables/table45.xml><?xml version="1.0" encoding="utf-8"?>
<table xmlns="http://purl.oclc.org/ooxml/spreadsheetml/main" id="82" name="_03Tabla_46_Isvimed" displayName="_03Tabla_46_Isvimed" ref="CA1:CA2" totalsRowShown="0">
  <autoFilter ref="CA1:CA2"/>
  <tableColumns count="1">
    <tableColumn id="1" name="_46_Isvimed"/>
  </tableColumns>
  <tableStyleInfo showFirstColumn="0" showLastColumn="0" showRowStripes="1" showColumnStripes="0"/>
</table>
</file>

<file path=xl/tables/table46.xml><?xml version="1.0" encoding="utf-8"?>
<table xmlns="http://purl.oclc.org/ooxml/spreadsheetml/main" id="83" name="_03Tabla_47_ITM" displayName="_03Tabla_47_ITM" ref="CC1:CC2" totalsRowShown="0">
  <autoFilter ref="CC1:CC2"/>
  <tableColumns count="1">
    <tableColumn id="1" name="_47_ITM"/>
  </tableColumns>
  <tableStyleInfo showFirstColumn="0" showLastColumn="0" showRowStripes="1" showColumnStripes="0"/>
</table>
</file>

<file path=xl/tables/table47.xml><?xml version="1.0" encoding="utf-8"?>
<table xmlns="http://purl.oclc.org/ooxml/spreadsheetml/main" id="84" name="_03Tabla_48_Metrosalud" displayName="_03Tabla_48_Metrosalud" ref="CE1:CE2" totalsRowShown="0">
  <autoFilter ref="CE1:CE2"/>
  <tableColumns count="1">
    <tableColumn id="1" name="_48_Metrosalud"/>
  </tableColumns>
  <tableStyleInfo showFirstColumn="0" showLastColumn="0" showRowStripes="1" showColumnStripes="0"/>
</table>
</file>

<file path=xl/tables/table48.xml><?xml version="1.0" encoding="utf-8"?>
<table xmlns="http://purl.oclc.org/ooxml/spreadsheetml/main" id="85" name="_03Tabla_49_Museo_Casa_de_la_Memoria" displayName="_03Tabla_49_Museo_Casa_de_la_Memoria" ref="CG1:CG2" totalsRowShown="0">
  <autoFilter ref="CG1:CG2"/>
  <tableColumns count="1">
    <tableColumn id="1" name="_49_Museo_Casa_de_la_Memoria"/>
  </tableColumns>
  <tableStyleInfo showFirstColumn="0" showLastColumn="0" showRowStripes="1" showColumnStripes="0"/>
</table>
</file>

<file path=xl/tables/table49.xml><?xml version="1.0" encoding="utf-8"?>
<table xmlns="http://purl.oclc.org/ooxml/spreadsheetml/main" id="86" name="_03Tabla_50_Pascual_Bravo" displayName="_03Tabla_50_Pascual_Bravo" ref="CI1:CI2" totalsRowShown="0">
  <autoFilter ref="CI1:CI2"/>
  <tableColumns count="1">
    <tableColumn id="1" name="_50_Pascual_Bravo"/>
  </tableColumns>
  <tableStyleInfo showFirstColumn="0" showLastColumn="0" showRowStripes="1" showColumnStripes="0"/>
</table>
</file>

<file path=xl/tables/table5.xml><?xml version="1.0" encoding="utf-8"?>
<table xmlns="http://purl.oclc.org/ooxml/spreadsheetml/main" id="6" name="_01Tabla_PRIORIZACION" displayName="_01Tabla_PRIORIZACION" ref="I1:I5" totalsRowShown="0">
  <tableColumns count="1">
    <tableColumn id="1" name="PRIORIZACION"/>
  </tableColumns>
  <tableStyleInfo showFirstColumn="0" showLastColumn="0" showRowStripes="1" showColumnStripes="0"/>
</table>
</file>

<file path=xl/tables/table50.xml><?xml version="1.0" encoding="utf-8"?>
<table xmlns="http://purl.oclc.org/ooxml/spreadsheetml/main" id="87" name="_03Tabla_51_Sapiencia" displayName="_03Tabla_51_Sapiencia" ref="CK1:CK2" totalsRowShown="0">
  <autoFilter ref="CK1:CK2"/>
  <tableColumns count="1">
    <tableColumn id="1" name="_51_Sapiencia"/>
  </tableColumns>
  <tableStyleInfo showFirstColumn="0" showLastColumn="0" showRowStripes="1" showColumnStripes="0"/>
</table>
</file>

<file path=xl/tables/table51.xml><?xml version="1.0" encoding="utf-8"?>
<table xmlns="http://purl.oclc.org/ooxml/spreadsheetml/main" id="88" name="_03Tabla_60_EDU" displayName="_03Tabla_60_EDU" ref="CM1:CM2" totalsRowShown="0">
  <autoFilter ref="CM1:CM2"/>
  <tableColumns count="1">
    <tableColumn id="1" name="_60_EDU"/>
  </tableColumns>
  <tableStyleInfo showFirstColumn="0" showLastColumn="0" showRowStripes="1" showColumnStripes="0"/>
</table>
</file>

<file path=xl/tables/table52.xml><?xml version="1.0" encoding="utf-8"?>
<table xmlns="http://purl.oclc.org/ooxml/spreadsheetml/main" id="89" name="_03Tabla_61_EPM" displayName="_03Tabla_61_EPM" ref="CO1:CO2" totalsRowShown="0">
  <autoFilter ref="CO1:CO2"/>
  <tableColumns count="1">
    <tableColumn id="1" name="_61_EPM"/>
  </tableColumns>
  <tableStyleInfo showFirstColumn="0" showLastColumn="0" showRowStripes="1" showColumnStripes="0"/>
</table>
</file>

<file path=xl/tables/table53.xml><?xml version="1.0" encoding="utf-8"?>
<table xmlns="http://purl.oclc.org/ooxml/spreadsheetml/main" id="90" name="_03Tabla_62_ESU" displayName="_03Tabla_62_ESU" ref="CQ1:CQ2" totalsRowShown="0">
  <autoFilter ref="CQ1:CQ2"/>
  <tableColumns count="1">
    <tableColumn id="1" name="_62_ESU"/>
  </tableColumns>
  <tableStyleInfo showFirstColumn="0" showLastColumn="0" showRowStripes="1" showColumnStripes="0"/>
</table>
</file>

<file path=xl/tables/table54.xml><?xml version="1.0" encoding="utf-8"?>
<table xmlns="http://purl.oclc.org/ooxml/spreadsheetml/main" id="91" name="_03Tabla_63_Metromed" displayName="_03Tabla_63_Metromed" ref="CS1:CS2" totalsRowShown="0">
  <autoFilter ref="CS1:CS2"/>
  <tableColumns count="1">
    <tableColumn id="1" name="_63_Metromed"/>
  </tableColumns>
  <tableStyleInfo showFirstColumn="0" showLastColumn="0" showRowStripes="1" showColumnStripes="0"/>
</table>
</file>

<file path=xl/tables/table55.xml><?xml version="1.0" encoding="utf-8"?>
<table xmlns="http://purl.oclc.org/ooxml/spreadsheetml/main" id="92" name="_03Tabla_64_Metroparques" displayName="_03Tabla_64_Metroparques" ref="CU1:CU2" totalsRowShown="0">
  <autoFilter ref="CU1:CU2"/>
  <tableColumns count="1">
    <tableColumn id="1" name="_64_Metroparques"/>
  </tableColumns>
  <tableStyleInfo showFirstColumn="0" showLastColumn="0" showRowStripes="1" showColumnStripes="0"/>
</table>
</file>

<file path=xl/tables/table56.xml><?xml version="1.0" encoding="utf-8"?>
<table xmlns="http://purl.oclc.org/ooxml/spreadsheetml/main" id="93" name="_03Tabla_65_Metroplús" displayName="_03Tabla_65_Metroplús" ref="CW1:CW2" totalsRowShown="0">
  <autoFilter ref="CW1:CW2"/>
  <tableColumns count="1">
    <tableColumn id="1" name="_65_Metroplús"/>
  </tableColumns>
  <tableStyleInfo showFirstColumn="0" showLastColumn="0" showRowStripes="1" showColumnStripes="0"/>
</table>
</file>

<file path=xl/tables/table57.xml><?xml version="1.0" encoding="utf-8"?>
<table xmlns="http://purl.oclc.org/ooxml/spreadsheetml/main" id="94" name="_03Tabla_66_Plaza_Mayor" displayName="_03Tabla_66_Plaza_Mayor" ref="CY1:CY2" totalsRowShown="0">
  <autoFilter ref="CY1:CY2"/>
  <tableColumns count="1">
    <tableColumn id="1" name="_66_Plaza_Mayor"/>
  </tableColumns>
  <tableStyleInfo showFirstColumn="0" showLastColumn="0" showRowStripes="1" showColumnStripes="0"/>
</table>
</file>

<file path=xl/tables/table58.xml><?xml version="1.0" encoding="utf-8"?>
<table xmlns="http://purl.oclc.org/ooxml/spreadsheetml/main" id="95" name="_03Tabla_67_SAVIA_Salud" displayName="_03Tabla_67_SAVIA_Salud" ref="DA1:DA2" totalsRowShown="0">
  <autoFilter ref="DA1:DA2"/>
  <tableColumns count="1">
    <tableColumn id="1" name="_67_SAVIA_Salud"/>
  </tableColumns>
  <tableStyleInfo showFirstColumn="0" showLastColumn="0" showRowStripes="1" showColumnStripes="0"/>
</table>
</file>

<file path=xl/tables/table59.xml><?xml version="1.0" encoding="utf-8"?>
<table xmlns="http://purl.oclc.org/ooxml/spreadsheetml/main" id="96" name="_03Tabla_68_Terminales" displayName="_03Tabla_68_Terminales" ref="DC1:DC2" totalsRowShown="0">
  <autoFilter ref="DC1:DC2"/>
  <tableColumns count="1">
    <tableColumn id="1" name="_68_Terminales"/>
  </tableColumns>
  <tableStyleInfo showFirstColumn="0" showLastColumn="0" showRowStripes="1" showColumnStripes="0"/>
</table>
</file>

<file path=xl/tables/table6.xml><?xml version="1.0" encoding="utf-8"?>
<table xmlns="http://purl.oclc.org/ooxml/spreadsheetml/main" id="7" name="_01Tabla_TEMA" displayName="_01Tabla_TEMA" ref="A1:A5" totalsRowShown="0">
  <autoFilter ref="A1:A5"/>
  <tableColumns count="1">
    <tableColumn id="1" name="TEMA"/>
  </tableColumns>
  <tableStyleInfo showFirstColumn="0" showLastColumn="0" showRowStripes="1" showColumnStripes="0"/>
</table>
</file>

<file path=xl/tables/table60.xml><?xml version="1.0" encoding="utf-8"?>
<table xmlns="http://purl.oclc.org/ooxml/spreadsheetml/main" id="97" name="_03Tabla_80_ACI" displayName="_03Tabla_80_ACI" ref="DE1:DE2" totalsRowShown="0">
  <autoFilter ref="DE1:DE2"/>
  <tableColumns count="1">
    <tableColumn id="1" name="_80_ACI"/>
  </tableColumns>
  <tableStyleInfo showFirstColumn="0" showLastColumn="0" showRowStripes="1" showColumnStripes="0"/>
</table>
</file>

<file path=xl/tables/table61.xml><?xml version="1.0" encoding="utf-8"?>
<table xmlns="http://purl.oclc.org/ooxml/spreadsheetml/main" id="98" name="_03Tabla_81_Bureau" displayName="_03Tabla_81_Bureau" ref="DG1:DG2" totalsRowShown="0">
  <autoFilter ref="DG1:DG2"/>
  <tableColumns count="1">
    <tableColumn id="1" name="_81_Bureau"/>
  </tableColumns>
  <tableStyleInfo showFirstColumn="0" showLastColumn="0" showRowStripes="1" showColumnStripes="0"/>
</table>
</file>

<file path=xl/tables/table62.xml><?xml version="1.0" encoding="utf-8"?>
<table xmlns="http://purl.oclc.org/ooxml/spreadsheetml/main" id="99" name="_03Tabla_82_Corp_Cuenca_Verde" displayName="_03Tabla_82_Corp_Cuenca_Verde" ref="DI1:DI2" totalsRowShown="0">
  <autoFilter ref="DI1:DI2"/>
  <tableColumns count="1">
    <tableColumn id="1" name="_82_Corp_Cuenca_Verde"/>
  </tableColumns>
  <tableStyleInfo showFirstColumn="0" showLastColumn="0" showRowStripes="1" showColumnStripes="0"/>
</table>
</file>

<file path=xl/tables/table63.xml><?xml version="1.0" encoding="utf-8"?>
<table xmlns="http://purl.oclc.org/ooxml/spreadsheetml/main" id="100" name="_03Tabla_83_Corp_Hospital_Infantil_Concejo_de_Medellín" displayName="_03Tabla_83_Corp_Hospital_Infantil_Concejo_de_Medellín" ref="DK1:DK2" totalsRowShown="0">
  <autoFilter ref="DK1:DK2"/>
  <tableColumns count="1">
    <tableColumn id="1" name="_83_Corp_Hospital_Infantil_Concejo_de_Medellín"/>
  </tableColumns>
  <tableStyleInfo showFirstColumn="0" showLastColumn="0" showRowStripes="1" showColumnStripes="0"/>
</table>
</file>

<file path=xl/tables/table64.xml><?xml version="1.0" encoding="utf-8"?>
<table xmlns="http://purl.oclc.org/ooxml/spreadsheetml/main" id="101" name="_03Tabla_84_Corp._Parque_Arví" displayName="_03Tabla_84_Corp._Parque_Arví" ref="DM1:DM2" totalsRowShown="0">
  <autoFilter ref="DM1:DM2"/>
  <tableColumns count="1">
    <tableColumn id="1" name="_84_Corp._Parque_Arví"/>
  </tableColumns>
  <tableStyleInfo showFirstColumn="0" showLastColumn="0" showRowStripes="1" showColumnStripes="0"/>
</table>
</file>

<file path=xl/tables/table65.xml><?xml version="1.0" encoding="utf-8"?>
<table xmlns="http://purl.oclc.org/ooxml/spreadsheetml/main" id="102" name="_03Tabla_85_Créame" displayName="_03Tabla_85_Créame" ref="DO1:DO2" totalsRowShown="0">
  <autoFilter ref="DO1:DO2"/>
  <tableColumns count="1">
    <tableColumn id="1" name="_85_Créame"/>
  </tableColumns>
  <tableStyleInfo showFirstColumn="0" showLastColumn="0" showRowStripes="1" showColumnStripes="0"/>
</table>
</file>

<file path=xl/tables/table66.xml><?xml version="1.0" encoding="utf-8"?>
<table xmlns="http://purl.oclc.org/ooxml/spreadsheetml/main" id="103" name="_03Tabla_86_Ferrocarriles_de_Antioquia" displayName="_03Tabla_86_Ferrocarriles_de_Antioquia" ref="DQ1:DQ2" totalsRowShown="0">
  <autoFilter ref="DQ1:DQ2"/>
  <tableColumns count="1">
    <tableColumn id="1" name="_86_Ferrocarriles_de_Antioquia"/>
  </tableColumns>
  <tableStyleInfo showFirstColumn="0" showLastColumn="0" showRowStripes="1" showColumnStripes="0"/>
</table>
</file>

<file path=xl/tables/table67.xml><?xml version="1.0" encoding="utf-8"?>
<table xmlns="http://purl.oclc.org/ooxml/spreadsheetml/main" id="104" name="_03Tabla_87_Fondo_de_Garantías" displayName="_03Tabla_87_Fondo_de_Garantías" ref="DS1:DS2" totalsRowShown="0">
  <autoFilter ref="DS1:DS2"/>
  <tableColumns count="1">
    <tableColumn id="1" name="_87_Fondo_de_Garantías"/>
  </tableColumns>
  <tableStyleInfo showFirstColumn="0" showLastColumn="0" showRowStripes="1" showColumnStripes="0"/>
</table>
</file>

<file path=xl/tables/table68.xml><?xml version="1.0" encoding="utf-8"?>
<table xmlns="http://purl.oclc.org/ooxml/spreadsheetml/main" id="105" name="_03Tabla_88_Fund_Jardín_Botánico" displayName="_03Tabla_88_Fund_Jardín_Botánico" ref="DU1:DU2" totalsRowShown="0">
  <autoFilter ref="DU1:DU2"/>
  <tableColumns count="1">
    <tableColumn id="1" name="_88_Fund_Jardín_Botánico"/>
  </tableColumns>
  <tableStyleInfo showFirstColumn="0" showLastColumn="0" showRowStripes="1" showColumnStripes="0"/>
</table>
</file>

<file path=xl/tables/table69.xml><?xml version="1.0" encoding="utf-8"?>
<table xmlns="http://purl.oclc.org/ooxml/spreadsheetml/main" id="106" name="_03Tabla_89_Parque_Explora" displayName="_03Tabla_89_Parque_Explora" ref="DW1:DW2" totalsRowShown="0">
  <autoFilter ref="DW1:DW2"/>
  <tableColumns count="1">
    <tableColumn id="1" name="_89_Parque_Explora"/>
  </tableColumns>
  <tableStyleInfo showFirstColumn="0" showLastColumn="0" showRowStripes="1" showColumnStripes="0"/>
</table>
</file>

<file path=xl/tables/table7.xml><?xml version="1.0" encoding="utf-8"?>
<table xmlns="http://purl.oclc.org/ooxml/spreadsheetml/main" id="141" name="Tabla_Identificacion" displayName="Tabla_Identificacion" ref="B7:F17" totalsRowShown="0" headerRowDxfId="101" dataDxfId="100">
  <autoFilter ref="B7:F17"/>
  <tableColumns count="5">
    <tableColumn id="1" name="Dependencia" dataDxfId="99"/>
    <tableColumn id="2" name="Subdepencia" dataDxfId="98"/>
    <tableColumn id="3" name="Unidad/Equipo" dataDxfId="97"/>
    <tableColumn id="4" name="Nombre Conjunto" dataDxfId="96"/>
    <tableColumn id="5" name="Publicable" dataDxfId="95"/>
  </tableColumns>
  <tableStyleInfo showFirstColumn="0" showLastColumn="0" showRowStripes="1" showColumnStripes="0"/>
</table>
</file>

<file path=xl/tables/table70.xml><?xml version="1.0" encoding="utf-8"?>
<table xmlns="http://purl.oclc.org/ooxml/spreadsheetml/main" id="107" name="_03Tabla_90_Ruta_N" displayName="_03Tabla_90_Ruta_N" ref="DY1:DY2" totalsRowShown="0">
  <autoFilter ref="DY1:DY2"/>
  <tableColumns count="1">
    <tableColumn id="1" name="_90_Ruta_N"/>
  </tableColumns>
  <tableStyleInfo showFirstColumn="0" showLastColumn="0" showRowStripes="1" showColumnStripes="0"/>
</table>
</file>

<file path=xl/tables/table71.xml><?xml version="1.0" encoding="utf-8"?>
<table xmlns="http://purl.oclc.org/ooxml/spreadsheetml/main" id="108" name="_03Tabla_91_Teleantioquia" displayName="_03Tabla_91_Teleantioquia" ref="EA1:EA2" totalsRowShown="0">
  <autoFilter ref="EA1:EA2"/>
  <tableColumns count="1">
    <tableColumn id="1" name="_91_Teleantioquia"/>
  </tableColumns>
  <tableStyleInfo showFirstColumn="0" showLastColumn="0" showRowStripes="1" showColumnStripes="0"/>
</table>
</file>

<file path=xl/tables/table72.xml><?xml version="1.0" encoding="utf-8"?>
<table xmlns="http://purl.oclc.org/ooxml/spreadsheetml/main" id="109" name="_03Tabla_92_Telemedellín" displayName="_03Tabla_92_Telemedellín" ref="EC1:EC2" totalsRowShown="0">
  <autoFilter ref="EC1:EC2"/>
  <tableColumns count="1">
    <tableColumn id="1" name="_92_Telemedellín"/>
  </tableColumns>
  <tableStyleInfo showFirstColumn="0" showLastColumn="0" showRowStripes="1" showColumnStripes="0"/>
</table>
</file>

<file path=xl/tables/table73.xml><?xml version="1.0" encoding="utf-8"?>
<table xmlns="http://purl.oclc.org/ooxml/spreadsheetml/main" id="110" name="_03Tabla_ESTRUCTURA" displayName="_03Tabla_ESTRUCTURA" ref="A1:A67" totalsRowShown="0">
  <autoFilter ref="A1:A67"/>
  <tableColumns count="1">
    <tableColumn id="1" name="ESTRUCTURA"/>
  </tableColumns>
  <tableStyleInfo showFirstColumn="0" showLastColumn="0" showRowStripes="1" showColumnStripes="0"/>
</table>
</file>

<file path=xl/tables/table74.xml><?xml version="1.0" encoding="utf-8"?>
<table xmlns="http://purl.oclc.org/ooxml/spreadsheetml/main" id="143" name="_03Tabla_93_Unidad_Administrativa_Especial_Buen_Comienzo" displayName="_03Tabla_93_Unidad_Administrativa_Especial_Buen_Comienzo" ref="EE1:EE2" totalsRowShown="0">
  <autoFilter ref="EE1:EE2"/>
  <tableColumns count="1">
    <tableColumn id="1" name="_93_Buen_Comienzo"/>
  </tableColumns>
  <tableStyleInfo showFirstColumn="0" showLastColumn="0" showRowStripes="1" showColumnStripes="0"/>
</table>
</file>

<file path=xl/tables/table75.xml><?xml version="1.0" encoding="utf-8"?>
<table xmlns="http://purl.oclc.org/ooxml/spreadsheetml/main" id="144" name="_03Tabla_31_Turismo_y_Entretenimiento" displayName="_03Tabla_31_Turismo_y_Entretenimiento" ref="BM1:BM3" totalsRowShown="0">
  <autoFilter ref="BM1:BM3"/>
  <tableColumns count="1">
    <tableColumn id="1" name="_31_Turismo_ y_ Entretenimiento"/>
  </tableColumns>
  <tableStyleInfo showFirstColumn="0" showLastColumn="0" showRowStripes="1" showColumnStripes="0"/>
</table>
</file>

<file path=xl/tables/table76.xml><?xml version="1.0" encoding="utf-8"?>
<table xmlns="http://purl.oclc.org/ooxml/spreadsheetml/main" id="139" name="Tabla_DatosBasicos" displayName="Tabla_DatosBasicos" ref="B8:AI18" totalsRowShown="0" headerRowDxfId="94" dataDxfId="93">
  <autoFilter ref="B8:AI18"/>
  <tableColumns count="34">
    <tableColumn id="1" name="Dependencia" dataDxfId="92"/>
    <tableColumn id="2" name="Subdependencia" dataDxfId="91"/>
    <tableColumn id="3" name="Nombre de Conjunto" dataDxfId="90"/>
    <tableColumn id="4" name="Descripción" dataDxfId="89"/>
    <tableColumn id="5" name="Formato Descarga Usuario" dataDxfId="88"/>
    <tableColumn id="7" name="Temática (Mintic)" dataDxfId="87"/>
    <tableColumn id="8" name="Grupo" dataDxfId="86"/>
    <tableColumn id="9" name="Palabras clave" dataDxfId="85"/>
    <tableColumn id="10" name="Ámbito geográfico" dataDxfId="84"/>
    <tableColumn id="11" name="Metadatos geográficos" dataDxfId="83"/>
    <tableColumn id="12" name="Diccionario de datos" dataDxfId="82"/>
    <tableColumn id="13" name="Catálogo de objetos" dataDxfId="81"/>
    <tableColumn id="14" name="Licencia de uso" dataDxfId="80"/>
    <tableColumn id="15" name="Fecha Publicación (AAAA-MM-DD)" dataDxfId="79"/>
    <tableColumn id="16" name="Fecha Inicio Conjunto  _x000a_(AAAA-MM-DD)" dataDxfId="78"/>
    <tableColumn id="17" name="Fecha  Fin  Conjunto     (AAAA-MM-DD)" dataDxfId="77"/>
    <tableColumn id="18" name="Frecuencia de actualización  " dataDxfId="76"/>
    <tableColumn id="19" name="Nombre Contacto Proceso" dataDxfId="75"/>
    <tableColumn id="20" name="Correo Contacto Proceso" dataDxfId="74"/>
    <tableColumn id="21" name="Nombre del Contacto Técnico" dataDxfId="73"/>
    <tableColumn id="22" name="Correo Contacto Técnico" dataDxfId="72"/>
    <tableColumn id="23" name="Fuente de Datos" dataDxfId="71"/>
    <tableColumn id="24" name="Nombre del servidor" dataDxfId="70"/>
    <tableColumn id="25" name=" IP del servidor" dataDxfId="69"/>
    <tableColumn id="26" name="Puerto" dataDxfId="68"/>
    <tableColumn id="27" name="Ambiente" dataDxfId="67"/>
    <tableColumn id="28" name="Base de datos" dataDxfId="66"/>
    <tableColumn id="29" name="Tipo" dataDxfId="65"/>
    <tableColumn id="30" name="Esquema" dataDxfId="64"/>
    <tableColumn id="31" name="Nombre de la tabla o vistas o dataset" dataDxfId="63"/>
    <tableColumn id="32" name="Servicio web_x000a_(URL )" dataDxfId="62"/>
    <tableColumn id="33" name="Ruta en NAS" dataDxfId="61"/>
    <tableColumn id="34" name="Nombre del archivo" dataDxfId="60"/>
    <tableColumn id="35" name="Observaciones " dataDxfId="59"/>
  </tableColumns>
  <tableStyleInfo showFirstColumn="0" showLastColumn="0" showRowStripes="1" showColumnStripes="0"/>
</table>
</file>

<file path=xl/tables/table77.xml><?xml version="1.0" encoding="utf-8"?>
<table xmlns="http://purl.oclc.org/ooxml/spreadsheetml/main" id="140" name="Tabla_Diccionario" displayName="Tabla_Diccionario" ref="B7:S47" totalsRowShown="0" headerRowDxfId="58" dataDxfId="57">
  <autoFilter ref="B7:S47"/>
  <tableColumns count="18">
    <tableColumn id="1" name="Nombre del Conjunto de datos_x000a_(Seleccione una opción del desplegable)" dataDxfId="56"/>
    <tableColumn id="2" name="Nombre del campo" dataDxfId="55"/>
    <tableColumn id="3" name="Tipo de dato" dataDxfId="54"/>
    <tableColumn id="4" name="Longitud dato" dataDxfId="53"/>
    <tableColumn id="5" name="Descripción del campo" dataDxfId="52"/>
    <tableColumn id="6" name="Acepta nulos" dataDxfId="51"/>
    <tableColumn id="7" name="Observaciones" dataDxfId="50"/>
    <tableColumn id="8" name="Alias" dataDxfId="49"/>
    <tableColumn id="9" name="Geometría / Tipo Dato" dataDxfId="48"/>
    <tableColumn id="10" name="Cantidad de elementos" dataDxfId="47"/>
    <tableColumn id="11" name="Descripción" dataDxfId="46"/>
    <tableColumn id="12" name="Columna1" dataDxfId="45"/>
    <tableColumn id="13" name="Columna2" dataDxfId="44"/>
    <tableColumn id="14" name="Sistema de coordenadas" dataDxfId="43"/>
    <tableColumn id="15" name="Fecha de elaboración" dataDxfId="42"/>
    <tableColumn id="16" name="Topología" dataDxfId="41"/>
    <tableColumn id="17" name="Reglas topológicas" dataDxfId="40"/>
    <tableColumn id="18" name="Excepciones" dataDxfId="39"/>
  </tableColumns>
  <tableStyleInfo showFirstColumn="0" showLastColumn="0" showRowStripes="1" showColumnStripes="0"/>
</table>
</file>

<file path=xl/tables/table78.xml><?xml version="1.0" encoding="utf-8"?>
<table xmlns="http://purl.oclc.org/ooxml/spreadsheetml/main" id="8" name="_02Tabla_ACCION" displayName="_02Tabla_ACCION" ref="A1:A5" totalsRowShown="0">
  <autoFilter ref="A1:A5"/>
  <tableColumns count="1">
    <tableColumn id="1" name="ACCION"/>
  </tableColumns>
  <tableStyleInfo showFirstColumn="0" showLastColumn="0" showRowStripes="1" showColumnStripes="0"/>
</table>
</file>

<file path=xl/tables/table79.xml><?xml version="1.0" encoding="utf-8"?>
<table xmlns="http://purl.oclc.org/ooxml/spreadsheetml/main" id="9" name="_02Tabla_ACTUALIZACION" displayName="_02Tabla_ACTUALIZACION" ref="Q1:Q14" totalsRowShown="0">
  <autoFilter ref="Q1:Q14"/>
  <tableColumns count="1">
    <tableColumn id="1" name="ACTUALIZACION"/>
  </tableColumns>
  <tableStyleInfo showFirstColumn="0" showLastColumn="0" showRowStripes="1" showColumnStripes="0"/>
</table>
</file>

<file path=xl/tables/table8.xml><?xml version="1.0" encoding="utf-8"?>
<table xmlns="http://purl.oclc.org/ooxml/spreadsheetml/main" id="45" name="_03Tabla_00_SELECCIONE_ENTIDAD" displayName="_03Tabla_00_SELECCIONE_ENTIDAD" ref="C1:C2" totalsRowShown="0">
  <autoFilter ref="C1:C2"/>
  <tableColumns count="1">
    <tableColumn id="1" name="_00_SELECCIONE_ENTIDAD"/>
  </tableColumns>
  <tableStyleInfo showFirstColumn="0" showLastColumn="0" showRowStripes="1" showColumnStripes="0"/>
</table>
</file>

<file path=xl/tables/table80.xml><?xml version="1.0" encoding="utf-8"?>
<table xmlns="http://purl.oclc.org/ooxml/spreadsheetml/main" id="10" name="_02Tabla_AMBIENTE" displayName="_02Tabla_AMBIENTE" ref="U1:U4" totalsRowShown="0">
  <autoFilter ref="U1:U4"/>
  <tableColumns count="1">
    <tableColumn id="1" name="AMBIENTE"/>
  </tableColumns>
  <tableStyleInfo showFirstColumn="0" showLastColumn="0" showRowStripes="1" showColumnStripes="0"/>
</table>
</file>

<file path=xl/tables/table81.xml><?xml version="1.0" encoding="utf-8"?>
<table xmlns="http://purl.oclc.org/ooxml/spreadsheetml/main" id="11" name="_02Tabla_AMBITO_GEOGRAFICO" displayName="_02Tabla_AMBITO_GEOGRAFICO" ref="G1:G9" totalsRowShown="0">
  <autoFilter ref="G1:G9"/>
  <tableColumns count="1">
    <tableColumn id="1" name="AMBITO_GEOGRAFICO"/>
  </tableColumns>
  <tableStyleInfo showFirstColumn="0" showLastColumn="0" showRowStripes="1" showColumnStripes="0"/>
</table>
</file>

<file path=xl/tables/table82.xml><?xml version="1.0" encoding="utf-8"?>
<table xmlns="http://purl.oclc.org/ooxml/spreadsheetml/main" id="12" name="_02Tabla_Autorizacion_Titular" displayName="_02Tabla_Autorizacion_Titular" ref="BZ1:BZ4" totalsRowShown="0">
  <autoFilter ref="BZ1:BZ4"/>
  <tableColumns count="1">
    <tableColumn id="1" name="Autorizacion_Titular"/>
  </tableColumns>
  <tableStyleInfo showFirstColumn="0" showLastColumn="0" showRowStripes="1" showColumnStripes="0"/>
</table>
</file>

<file path=xl/tables/table83.xml><?xml version="1.0" encoding="utf-8"?>
<table xmlns="http://purl.oclc.org/ooxml/spreadsheetml/main" id="13" name="_02Tabla_CATALOGO_OBJETOS" displayName="_02Tabla_CATALOGO_OBJETOS" ref="M1:M5" totalsRowShown="0">
  <autoFilter ref="M1:M5"/>
  <tableColumns count="1">
    <tableColumn id="1" name="CATALOGO_OBJETOS"/>
  </tableColumns>
  <tableStyleInfo showFirstColumn="0" showLastColumn="0" showRowStripes="1" showColumnStripes="0"/>
</table>
</file>

<file path=xl/tables/table84.xml><?xml version="1.0" encoding="utf-8"?>
<table xmlns="http://purl.oclc.org/ooxml/spreadsheetml/main" id="14" name="_02Tabla_Clasificacion_Publica" displayName="_02Tabla_Clasificacion_Publica" ref="BV1:BV5" totalsRowShown="0">
  <autoFilter ref="BV1:BV5"/>
  <tableColumns count="1">
    <tableColumn id="1" name="Clasificacion_Publica"/>
  </tableColumns>
  <tableStyleInfo showFirstColumn="0" showLastColumn="0" showRowStripes="1" showColumnStripes="0"/>
</table>
</file>

<file path=xl/tables/table85.xml><?xml version="1.0" encoding="utf-8"?>
<table xmlns="http://purl.oclc.org/ooxml/spreadsheetml/main" id="15" name="_02Tabla_Conserva_Autorizacion" displayName="_02Tabla_Conserva_Autorizacion" ref="CF1:CF4" totalsRowShown="0">
  <autoFilter ref="CF1:CF4"/>
  <tableColumns count="1">
    <tableColumn id="1" name="Conserva_Autorizacion"/>
  </tableColumns>
  <tableStyleInfo showFirstColumn="0" showLastColumn="0" showRowStripes="1" showColumnStripes="0"/>
</table>
</file>

<file path=xl/tables/table86.xml><?xml version="1.0" encoding="utf-8"?>
<table xmlns="http://purl.oclc.org/ooxml/spreadsheetml/main" id="16" name="_02Tabla_COORDENADAS" displayName="_02Tabla_COORDENADAS" ref="AE1:AE7" totalsRowShown="0">
  <autoFilter ref="AE1:AE7"/>
  <tableColumns count="1">
    <tableColumn id="1" name="COORDENADAS"/>
  </tableColumns>
  <tableStyleInfo showFirstColumn="0" showLastColumn="0" showRowStripes="1" showColumnStripes="0"/>
</table>
</file>

<file path=xl/tables/table87.xml><?xml version="1.0" encoding="utf-8"?>
<table xmlns="http://purl.oclc.org/ooxml/spreadsheetml/main" id="17" name="_02Tabla_DICCIONARIO_DATOS" displayName="_02Tabla_DICCIONARIO_DATOS" ref="K1:K5" totalsRowShown="0">
  <autoFilter ref="K1:K5"/>
  <tableColumns count="1">
    <tableColumn id="1" name="DICCIONARIO_DATOS"/>
  </tableColumns>
  <tableStyleInfo showFirstColumn="0" showLastColumn="0" showRowStripes="1" showColumnStripes="0"/>
</table>
</file>

<file path=xl/tables/table88.xml><?xml version="1.0" encoding="utf-8"?>
<table xmlns="http://purl.oclc.org/ooxml/spreadsheetml/main" id="18" name="_02Tabla_DIFICULTAD_01" displayName="_02Tabla_DIFICULTAD_01" ref="AZ1:BA3" totalsRowShown="0">
  <autoFilter ref="AZ1:BA3"/>
  <tableColumns count="2">
    <tableColumn id="1" name="DIFICULTAD_01"/>
    <tableColumn id="2" name="VALOR"/>
  </tableColumns>
  <tableStyleInfo showFirstColumn="0" showLastColumn="0" showRowStripes="1" showColumnStripes="0"/>
</table>
</file>

<file path=xl/tables/table89.xml><?xml version="1.0" encoding="utf-8"?>
<table xmlns="http://purl.oclc.org/ooxml/spreadsheetml/main" id="19" name="_02Tabla_DIFICULTAD_02" displayName="_02Tabla_DIFICULTAD_02" ref="BC1:BD5" totalsRowShown="0">
  <autoFilter ref="BC1:BD5"/>
  <tableColumns count="2">
    <tableColumn id="1" name="DIFICULTAD_02"/>
    <tableColumn id="2" name="VALOR"/>
  </tableColumns>
  <tableStyleInfo showFirstColumn="0" showLastColumn="0" showRowStripes="1" showColumnStripes="0"/>
</table>
</file>

<file path=xl/tables/table9.xml><?xml version="1.0" encoding="utf-8"?>
<table xmlns="http://purl.oclc.org/ooxml/spreadsheetml/main" id="46" name="_03Tabla_01_DAGRD" displayName="_03Tabla_01_DAGRD" ref="E1:E3" totalsRowShown="0">
  <autoFilter ref="E1:E3"/>
  <tableColumns count="1">
    <tableColumn id="1" name="_01_DAGRD"/>
  </tableColumns>
  <tableStyleInfo showFirstColumn="0" showLastColumn="0" showRowStripes="1" showColumnStripes="0"/>
</table>
</file>

<file path=xl/tables/table90.xml><?xml version="1.0" encoding="utf-8"?>
<table xmlns="http://purl.oclc.org/ooxml/spreadsheetml/main" id="20" name="_02Tabla_DIFICULTAD_03" displayName="_02Tabla_DIFICULTAD_03" ref="BF1:BG5" totalsRowShown="0">
  <autoFilter ref="BF1:BG5"/>
  <tableColumns count="2">
    <tableColumn id="1" name="DIFICULTAD_03"/>
    <tableColumn id="2" name="VALOR"/>
  </tableColumns>
  <tableStyleInfo showFirstColumn="0" showLastColumn="0" showRowStripes="1" showColumnStripes="0"/>
</table>
</file>

<file path=xl/tables/table91.xml><?xml version="1.0" encoding="utf-8"?>
<table xmlns="http://purl.oclc.org/ooxml/spreadsheetml/main" id="21" name="_02Tabla_DIFICULTAD_04" displayName="_02Tabla_DIFICULTAD_04" ref="BI1:BJ5" totalsRowShown="0">
  <autoFilter ref="BI1:BJ5"/>
  <tableColumns count="2">
    <tableColumn id="1" name="DIFICULTAD_04"/>
    <tableColumn id="2" name="VALOR"/>
  </tableColumns>
  <tableStyleInfo showFirstColumn="0" showLastColumn="0" showRowStripes="1" showColumnStripes="0"/>
</table>
</file>

<file path=xl/tables/table92.xml><?xml version="1.0" encoding="utf-8"?>
<table xmlns="http://purl.oclc.org/ooxml/spreadsheetml/main" id="22" name="_02Tabla_FORMATO_CARGA" displayName="_02Tabla_FORMATO_CARGA" ref="C1:C6" totalsRowShown="0">
  <autoFilter ref="C1:C6"/>
  <tableColumns count="1">
    <tableColumn id="1" name="FORMATO_CARGA"/>
  </tableColumns>
  <tableStyleInfo showFirstColumn="0" showLastColumn="0" showRowStripes="1" showColumnStripes="0"/>
</table>
</file>

<file path=xl/tables/table93.xml><?xml version="1.0" encoding="utf-8"?>
<table xmlns="http://purl.oclc.org/ooxml/spreadsheetml/main" id="23" name="_02Tabla_FORMATO_DESCARGA" displayName="_02Tabla_FORMATO_DESCARGA" ref="AI1:AI8" totalsRowShown="0">
  <autoFilter ref="AI1:AI8"/>
  <tableColumns count="1">
    <tableColumn id="1" name="FORMATO_DESCARGA"/>
  </tableColumns>
  <tableStyleInfo showFirstColumn="0" showLastColumn="0" showRowStripes="1" showColumnStripes="0"/>
</table>
</file>

<file path=xl/tables/table94.xml><?xml version="1.0" encoding="utf-8"?>
<table xmlns="http://purl.oclc.org/ooxml/spreadsheetml/main" id="24" name="_02Tabla_GEOMETRIA" displayName="_02Tabla_GEOMETRIA" ref="AC1:AC6" totalsRowShown="0">
  <autoFilter ref="AC1:AC6"/>
  <tableColumns count="1">
    <tableColumn id="1" name="GEOMETRIA"/>
  </tableColumns>
  <tableStyleInfo showFirstColumn="0" showLastColumn="0" showRowStripes="1" showColumnStripes="0"/>
</table>
</file>

<file path=xl/tables/table95.xml><?xml version="1.0" encoding="utf-8"?>
<table xmlns="http://purl.oclc.org/ooxml/spreadsheetml/main" id="25" name="_02Tabla_IMPACTO_01" displayName="_02Tabla_IMPACTO_01" ref="AK1:AL5" totalsRowShown="0">
  <autoFilter ref="AK1:AL5"/>
  <tableColumns count="2">
    <tableColumn id="1" name="IMPACTO_01"/>
    <tableColumn id="2" name="VALOR"/>
  </tableColumns>
  <tableStyleInfo showFirstColumn="0" showLastColumn="0" showRowStripes="1" showColumnStripes="0"/>
</table>
</file>

<file path=xl/tables/table96.xml><?xml version="1.0" encoding="utf-8"?>
<table xmlns="http://purl.oclc.org/ooxml/spreadsheetml/main" id="26" name="_02Tabla_IMPACTO_02" displayName="_02Tabla_IMPACTO_02" ref="AN1:AO5" totalsRowShown="0">
  <autoFilter ref="AN1:AO5"/>
  <tableColumns count="2">
    <tableColumn id="1" name="IMPACTO_02"/>
    <tableColumn id="2" name="VALOR"/>
  </tableColumns>
  <tableStyleInfo showFirstColumn="0" showLastColumn="0" showRowStripes="1" showColumnStripes="0"/>
</table>
</file>

<file path=xl/tables/table97.xml><?xml version="1.0" encoding="utf-8"?>
<table xmlns="http://purl.oclc.org/ooxml/spreadsheetml/main" id="27" name="_02Tabla_IMPACTO_03" displayName="_02Tabla_IMPACTO_03" ref="AQ1:AR5" totalsRowShown="0">
  <autoFilter ref="AQ1:AR5"/>
  <tableColumns count="2">
    <tableColumn id="1" name="IMPACTO_03"/>
    <tableColumn id="2" name="VALOR"/>
  </tableColumns>
  <tableStyleInfo showFirstColumn="0" showLastColumn="0" showRowStripes="1" showColumnStripes="0"/>
</table>
</file>

<file path=xl/tables/table98.xml><?xml version="1.0" encoding="utf-8"?>
<table xmlns="http://purl.oclc.org/ooxml/spreadsheetml/main" id="28" name="_02Tabla_IMPACTO_04" displayName="_02Tabla_IMPACTO_04" ref="AT1:AU5" totalsRowShown="0">
  <autoFilter ref="AT1:AU5"/>
  <tableColumns count="2">
    <tableColumn id="1" name="IMPACTO_04"/>
    <tableColumn id="2" name="VALOR"/>
  </tableColumns>
  <tableStyleInfo showFirstColumn="0" showLastColumn="0" showRowStripes="1" showColumnStripes="0"/>
</table>
</file>

<file path=xl/tables/table99.xml><?xml version="1.0" encoding="utf-8"?>
<table xmlns="http://purl.oclc.org/ooxml/spreadsheetml/main" id="29" name="_02Tabla_IMPACTO_05" displayName="_02Tabla_IMPACTO_05" ref="AW1:AX5" totalsRowShown="0">
  <autoFilter ref="AW1:AX5"/>
  <tableColumns count="2">
    <tableColumn id="1" name="IMPACTO_05"/>
    <tableColumn id="2" name="VALOR"/>
  </tableColumns>
  <tableStyleInfo showFirstColumn="0" showLastColumn="0" showRowStripes="1" showColumnStripes="0"/>
</table>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purl.oclc.org/ooxml/officeDocument/relationships/drawing" Target="../drawings/drawing1.xml"/><Relationship Id="rId1" Type="http://purl.oclc.org/ooxml/officeDocument/relationships/printerSettings" Target="../printerSettings/printerSettings1.bin"/></Relationships>
</file>

<file path=xl/worksheets/_rels/sheet10.xml.rels><?xml version="1.0" encoding="UTF-8" standalone="yes"?>
<Relationships xmlns="http://schemas.openxmlformats.org/package/2006/relationships"><Relationship Id="rId8" Type="http://purl.oclc.org/ooxml/officeDocument/relationships/table" Target="../tables/table130.xml"/><Relationship Id="rId13" Type="http://purl.oclc.org/ooxml/officeDocument/relationships/table" Target="../tables/table135.xml"/><Relationship Id="rId18" Type="http://purl.oclc.org/ooxml/officeDocument/relationships/table" Target="../tables/table140.xml"/><Relationship Id="rId26" Type="http://purl.oclc.org/ooxml/officeDocument/relationships/table" Target="../tables/table148.xml"/><Relationship Id="rId3" Type="http://purl.oclc.org/ooxml/officeDocument/relationships/table" Target="../tables/table125.xml"/><Relationship Id="rId21" Type="http://purl.oclc.org/ooxml/officeDocument/relationships/table" Target="../tables/table143.xml"/><Relationship Id="rId7" Type="http://purl.oclc.org/ooxml/officeDocument/relationships/table" Target="../tables/table129.xml"/><Relationship Id="rId12" Type="http://purl.oclc.org/ooxml/officeDocument/relationships/table" Target="../tables/table134.xml"/><Relationship Id="rId17" Type="http://purl.oclc.org/ooxml/officeDocument/relationships/table" Target="../tables/table139.xml"/><Relationship Id="rId25" Type="http://purl.oclc.org/ooxml/officeDocument/relationships/table" Target="../tables/table147.xml"/><Relationship Id="rId2" Type="http://purl.oclc.org/ooxml/officeDocument/relationships/table" Target="../tables/table124.xml"/><Relationship Id="rId16" Type="http://purl.oclc.org/ooxml/officeDocument/relationships/table" Target="../tables/table138.xml"/><Relationship Id="rId20" Type="http://purl.oclc.org/ooxml/officeDocument/relationships/table" Target="../tables/table142.xml"/><Relationship Id="rId1" Type="http://purl.oclc.org/ooxml/officeDocument/relationships/table" Target="../tables/table123.xml"/><Relationship Id="rId6" Type="http://purl.oclc.org/ooxml/officeDocument/relationships/table" Target="../tables/table128.xml"/><Relationship Id="rId11" Type="http://purl.oclc.org/ooxml/officeDocument/relationships/table" Target="../tables/table133.xml"/><Relationship Id="rId24" Type="http://purl.oclc.org/ooxml/officeDocument/relationships/table" Target="../tables/table146.xml"/><Relationship Id="rId5" Type="http://purl.oclc.org/ooxml/officeDocument/relationships/table" Target="../tables/table127.xml"/><Relationship Id="rId15" Type="http://purl.oclc.org/ooxml/officeDocument/relationships/table" Target="../tables/table137.xml"/><Relationship Id="rId23" Type="http://purl.oclc.org/ooxml/officeDocument/relationships/table" Target="../tables/table145.xml"/><Relationship Id="rId28" Type="http://purl.oclc.org/ooxml/officeDocument/relationships/table" Target="../tables/table150.xml"/><Relationship Id="rId10" Type="http://purl.oclc.org/ooxml/officeDocument/relationships/table" Target="../tables/table132.xml"/><Relationship Id="rId19" Type="http://purl.oclc.org/ooxml/officeDocument/relationships/table" Target="../tables/table141.xml"/><Relationship Id="rId4" Type="http://purl.oclc.org/ooxml/officeDocument/relationships/table" Target="../tables/table126.xml"/><Relationship Id="rId9" Type="http://purl.oclc.org/ooxml/officeDocument/relationships/table" Target="../tables/table131.xml"/><Relationship Id="rId14" Type="http://purl.oclc.org/ooxml/officeDocument/relationships/table" Target="../tables/table136.xml"/><Relationship Id="rId22" Type="http://purl.oclc.org/ooxml/officeDocument/relationships/table" Target="../tables/table144.xml"/><Relationship Id="rId27" Type="http://purl.oclc.org/ooxml/officeDocument/relationships/table" Target="../tables/table149.xml"/></Relationships>
</file>

<file path=xl/worksheets/_rels/sheet11.xml.rels><?xml version="1.0" encoding="UTF-8" standalone="yes"?>
<Relationships xmlns="http://schemas.openxmlformats.org/package/2006/relationships"><Relationship Id="rId2" Type="http://purl.oclc.org/ooxml/officeDocument/relationships/drawing" Target="../drawings/drawing6.xml"/><Relationship Id="rId1" Type="http://purl.oclc.org/ooxml/officeDocument/relationships/printerSettings" Target="../printerSettings/printerSettings7.bin"/></Relationships>
</file>

<file path=xl/worksheets/_rels/sheet12.xml.rels><?xml version="1.0" encoding="UTF-8" standalone="yes"?>
<Relationships xmlns="http://schemas.openxmlformats.org/package/2006/relationships"><Relationship Id="rId1" Type="http://purl.oclc.org/ooxml/officeDocument/relationships/drawing" Target="../drawings/drawing7.xml"/></Relationships>
</file>

<file path=xl/worksheets/_rels/sheet2.xml.rels><?xml version="1.0" encoding="UTF-8" standalone="yes"?>
<Relationships xmlns="http://schemas.openxmlformats.org/package/2006/relationships"><Relationship Id="rId3" Type="http://purl.oclc.org/ooxml/officeDocument/relationships/table" Target="../tables/table2.xml"/><Relationship Id="rId7" Type="http://purl.oclc.org/ooxml/officeDocument/relationships/table" Target="../tables/table6.xml"/><Relationship Id="rId2" Type="http://purl.oclc.org/ooxml/officeDocument/relationships/table" Target="../tables/table1.xml"/><Relationship Id="rId1" Type="http://purl.oclc.org/ooxml/officeDocument/relationships/printerSettings" Target="../printerSettings/printerSettings2.bin"/><Relationship Id="rId6" Type="http://purl.oclc.org/ooxml/officeDocument/relationships/table" Target="../tables/table5.xml"/><Relationship Id="rId5" Type="http://purl.oclc.org/ooxml/officeDocument/relationships/table" Target="../tables/table4.xml"/><Relationship Id="rId4" Type="http://purl.oclc.org/ooxml/officeDocument/relationships/table" Target="../tables/table3.xml"/></Relationships>
</file>

<file path=xl/worksheets/_rels/sheet3.xml.rels><?xml version="1.0" encoding="UTF-8" standalone="yes"?>
<Relationships xmlns="http://schemas.openxmlformats.org/package/2006/relationships"><Relationship Id="rId3" Type="http://purl.oclc.org/ooxml/officeDocument/relationships/table" Target="../tables/table7.xml"/><Relationship Id="rId2" Type="http://purl.oclc.org/ooxml/officeDocument/relationships/drawing" Target="../drawings/drawing2.xml"/><Relationship Id="rId1" Type="http://purl.oclc.org/ooxml/officeDocument/relationships/printerSettings" Target="../printerSettings/printerSettings3.bin"/></Relationships>
</file>

<file path=xl/worksheets/_rels/sheet4.xml.rels><?xml version="1.0" encoding="UTF-8" standalone="yes"?>
<Relationships xmlns="http://schemas.openxmlformats.org/package/2006/relationships"><Relationship Id="rId13" Type="http://purl.oclc.org/ooxml/officeDocument/relationships/table" Target="../tables/table19.xml"/><Relationship Id="rId18" Type="http://purl.oclc.org/ooxml/officeDocument/relationships/table" Target="../tables/table24.xml"/><Relationship Id="rId26" Type="http://purl.oclc.org/ooxml/officeDocument/relationships/table" Target="../tables/table32.xml"/><Relationship Id="rId39" Type="http://purl.oclc.org/ooxml/officeDocument/relationships/table" Target="../tables/table45.xml"/><Relationship Id="rId21" Type="http://purl.oclc.org/ooxml/officeDocument/relationships/table" Target="../tables/table27.xml"/><Relationship Id="rId34" Type="http://purl.oclc.org/ooxml/officeDocument/relationships/table" Target="../tables/table40.xml"/><Relationship Id="rId42" Type="http://purl.oclc.org/ooxml/officeDocument/relationships/table" Target="../tables/table48.xml"/><Relationship Id="rId47" Type="http://purl.oclc.org/ooxml/officeDocument/relationships/table" Target="../tables/table53.xml"/><Relationship Id="rId50" Type="http://purl.oclc.org/ooxml/officeDocument/relationships/table" Target="../tables/table56.xml"/><Relationship Id="rId55" Type="http://purl.oclc.org/ooxml/officeDocument/relationships/table" Target="../tables/table61.xml"/><Relationship Id="rId63" Type="http://purl.oclc.org/ooxml/officeDocument/relationships/table" Target="../tables/table69.xml"/><Relationship Id="rId68" Type="http://purl.oclc.org/ooxml/officeDocument/relationships/table" Target="../tables/table74.xml"/><Relationship Id="rId7" Type="http://purl.oclc.org/ooxml/officeDocument/relationships/table" Target="../tables/table13.xml"/><Relationship Id="rId2" Type="http://purl.oclc.org/ooxml/officeDocument/relationships/table" Target="../tables/table8.xml"/><Relationship Id="rId16" Type="http://purl.oclc.org/ooxml/officeDocument/relationships/table" Target="../tables/table22.xml"/><Relationship Id="rId29" Type="http://purl.oclc.org/ooxml/officeDocument/relationships/table" Target="../tables/table35.xml"/><Relationship Id="rId1" Type="http://purl.oclc.org/ooxml/officeDocument/relationships/printerSettings" Target="../printerSettings/printerSettings4.bin"/><Relationship Id="rId6" Type="http://purl.oclc.org/ooxml/officeDocument/relationships/table" Target="../tables/table12.xml"/><Relationship Id="rId11" Type="http://purl.oclc.org/ooxml/officeDocument/relationships/table" Target="../tables/table17.xml"/><Relationship Id="rId24" Type="http://purl.oclc.org/ooxml/officeDocument/relationships/table" Target="../tables/table30.xml"/><Relationship Id="rId32" Type="http://purl.oclc.org/ooxml/officeDocument/relationships/table" Target="../tables/table38.xml"/><Relationship Id="rId37" Type="http://purl.oclc.org/ooxml/officeDocument/relationships/table" Target="../tables/table43.xml"/><Relationship Id="rId40" Type="http://purl.oclc.org/ooxml/officeDocument/relationships/table" Target="../tables/table46.xml"/><Relationship Id="rId45" Type="http://purl.oclc.org/ooxml/officeDocument/relationships/table" Target="../tables/table51.xml"/><Relationship Id="rId53" Type="http://purl.oclc.org/ooxml/officeDocument/relationships/table" Target="../tables/table59.xml"/><Relationship Id="rId58" Type="http://purl.oclc.org/ooxml/officeDocument/relationships/table" Target="../tables/table64.xml"/><Relationship Id="rId66" Type="http://purl.oclc.org/ooxml/officeDocument/relationships/table" Target="../tables/table72.xml"/><Relationship Id="rId5" Type="http://purl.oclc.org/ooxml/officeDocument/relationships/table" Target="../tables/table11.xml"/><Relationship Id="rId15" Type="http://purl.oclc.org/ooxml/officeDocument/relationships/table" Target="../tables/table21.xml"/><Relationship Id="rId23" Type="http://purl.oclc.org/ooxml/officeDocument/relationships/table" Target="../tables/table29.xml"/><Relationship Id="rId28" Type="http://purl.oclc.org/ooxml/officeDocument/relationships/table" Target="../tables/table34.xml"/><Relationship Id="rId36" Type="http://purl.oclc.org/ooxml/officeDocument/relationships/table" Target="../tables/table42.xml"/><Relationship Id="rId49" Type="http://purl.oclc.org/ooxml/officeDocument/relationships/table" Target="../tables/table55.xml"/><Relationship Id="rId57" Type="http://purl.oclc.org/ooxml/officeDocument/relationships/table" Target="../tables/table63.xml"/><Relationship Id="rId61" Type="http://purl.oclc.org/ooxml/officeDocument/relationships/table" Target="../tables/table67.xml"/><Relationship Id="rId10" Type="http://purl.oclc.org/ooxml/officeDocument/relationships/table" Target="../tables/table16.xml"/><Relationship Id="rId19" Type="http://purl.oclc.org/ooxml/officeDocument/relationships/table" Target="../tables/table25.xml"/><Relationship Id="rId31" Type="http://purl.oclc.org/ooxml/officeDocument/relationships/table" Target="../tables/table37.xml"/><Relationship Id="rId44" Type="http://purl.oclc.org/ooxml/officeDocument/relationships/table" Target="../tables/table50.xml"/><Relationship Id="rId52" Type="http://purl.oclc.org/ooxml/officeDocument/relationships/table" Target="../tables/table58.xml"/><Relationship Id="rId60" Type="http://purl.oclc.org/ooxml/officeDocument/relationships/table" Target="../tables/table66.xml"/><Relationship Id="rId65" Type="http://purl.oclc.org/ooxml/officeDocument/relationships/table" Target="../tables/table71.xml"/><Relationship Id="rId4" Type="http://purl.oclc.org/ooxml/officeDocument/relationships/table" Target="../tables/table10.xml"/><Relationship Id="rId9" Type="http://purl.oclc.org/ooxml/officeDocument/relationships/table" Target="../tables/table15.xml"/><Relationship Id="rId14" Type="http://purl.oclc.org/ooxml/officeDocument/relationships/table" Target="../tables/table20.xml"/><Relationship Id="rId22" Type="http://purl.oclc.org/ooxml/officeDocument/relationships/table" Target="../tables/table28.xml"/><Relationship Id="rId27" Type="http://purl.oclc.org/ooxml/officeDocument/relationships/table" Target="../tables/table33.xml"/><Relationship Id="rId30" Type="http://purl.oclc.org/ooxml/officeDocument/relationships/table" Target="../tables/table36.xml"/><Relationship Id="rId35" Type="http://purl.oclc.org/ooxml/officeDocument/relationships/table" Target="../tables/table41.xml"/><Relationship Id="rId43" Type="http://purl.oclc.org/ooxml/officeDocument/relationships/table" Target="../tables/table49.xml"/><Relationship Id="rId48" Type="http://purl.oclc.org/ooxml/officeDocument/relationships/table" Target="../tables/table54.xml"/><Relationship Id="rId56" Type="http://purl.oclc.org/ooxml/officeDocument/relationships/table" Target="../tables/table62.xml"/><Relationship Id="rId64" Type="http://purl.oclc.org/ooxml/officeDocument/relationships/table" Target="../tables/table70.xml"/><Relationship Id="rId69" Type="http://purl.oclc.org/ooxml/officeDocument/relationships/table" Target="../tables/table75.xml"/><Relationship Id="rId8" Type="http://purl.oclc.org/ooxml/officeDocument/relationships/table" Target="../tables/table14.xml"/><Relationship Id="rId51" Type="http://purl.oclc.org/ooxml/officeDocument/relationships/table" Target="../tables/table57.xml"/><Relationship Id="rId3" Type="http://purl.oclc.org/ooxml/officeDocument/relationships/table" Target="../tables/table9.xml"/><Relationship Id="rId12" Type="http://purl.oclc.org/ooxml/officeDocument/relationships/table" Target="../tables/table18.xml"/><Relationship Id="rId17" Type="http://purl.oclc.org/ooxml/officeDocument/relationships/table" Target="../tables/table23.xml"/><Relationship Id="rId25" Type="http://purl.oclc.org/ooxml/officeDocument/relationships/table" Target="../tables/table31.xml"/><Relationship Id="rId33" Type="http://purl.oclc.org/ooxml/officeDocument/relationships/table" Target="../tables/table39.xml"/><Relationship Id="rId38" Type="http://purl.oclc.org/ooxml/officeDocument/relationships/table" Target="../tables/table44.xml"/><Relationship Id="rId46" Type="http://purl.oclc.org/ooxml/officeDocument/relationships/table" Target="../tables/table52.xml"/><Relationship Id="rId59" Type="http://purl.oclc.org/ooxml/officeDocument/relationships/table" Target="../tables/table65.xml"/><Relationship Id="rId67" Type="http://purl.oclc.org/ooxml/officeDocument/relationships/table" Target="../tables/table73.xml"/><Relationship Id="rId20" Type="http://purl.oclc.org/ooxml/officeDocument/relationships/table" Target="../tables/table26.xml"/><Relationship Id="rId41" Type="http://purl.oclc.org/ooxml/officeDocument/relationships/table" Target="../tables/table47.xml"/><Relationship Id="rId54" Type="http://purl.oclc.org/ooxml/officeDocument/relationships/table" Target="../tables/table60.xml"/><Relationship Id="rId62" Type="http://purl.oclc.org/ooxml/officeDocument/relationships/table" Target="../tables/table68.xml"/></Relationships>
</file>

<file path=xl/worksheets/_rels/sheet5.xml.rels><?xml version="1.0" encoding="UTF-8" standalone="yes"?>
<Relationships xmlns="http://schemas.openxmlformats.org/package/2006/relationships"><Relationship Id="rId3" Type="http://purl.oclc.org/ooxml/officeDocument/relationships/hyperlink" Target="https://www.medellin.gov.co/servidormapas/rest/services/vivienda_ciudad_terri/VM_StoryMap_PPS/MapServer" TargetMode="External"/><Relationship Id="rId2" Type="http://purl.oclc.org/ooxml/officeDocument/relationships/hyperlink" Target="mailto:federico.hernandez@medellin.gov.co" TargetMode="External"/><Relationship Id="rId1" Type="http://purl.oclc.org/ooxml/officeDocument/relationships/hyperlink" Target="mailto:javier.ayala@medellin.gov.co" TargetMode="External"/><Relationship Id="rId5" Type="http://purl.oclc.org/ooxml/officeDocument/relationships/table" Target="../tables/table76.xml"/><Relationship Id="rId4" Type="http://purl.oclc.org/ooxml/officeDocument/relationships/drawing" Target="../drawings/drawing3.xml"/></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purl.oclc.org/ooxml/officeDocument/relationships/drawing" Target="../drawings/drawing4.xml"/><Relationship Id="rId1" Type="http://purl.oclc.org/ooxml/officeDocument/relationships/printerSettings" Target="../printerSettings/printerSettings5.bin"/><Relationship Id="rId5" Type="http://purl.oclc.org/ooxml/officeDocument/relationships/comments" Target="../comments1.xml"/><Relationship Id="rId4" Type="http://purl.oclc.org/ooxml/officeDocument/relationships/table" Target="../tables/table77.xml"/></Relationships>
</file>

<file path=xl/worksheets/_rels/sheet7.xml.rels><?xml version="1.0" encoding="UTF-8" standalone="yes"?>
<Relationships xmlns="http://schemas.openxmlformats.org/package/2006/relationships"><Relationship Id="rId8" Type="http://purl.oclc.org/ooxml/officeDocument/relationships/table" Target="../tables/table85.xml"/><Relationship Id="rId13" Type="http://purl.oclc.org/ooxml/officeDocument/relationships/table" Target="../tables/table90.xml"/><Relationship Id="rId18" Type="http://purl.oclc.org/ooxml/officeDocument/relationships/table" Target="../tables/table95.xml"/><Relationship Id="rId26" Type="http://purl.oclc.org/ooxml/officeDocument/relationships/table" Target="../tables/table103.xml"/><Relationship Id="rId39" Type="http://purl.oclc.org/ooxml/officeDocument/relationships/table" Target="../tables/table116.xml"/><Relationship Id="rId3" Type="http://purl.oclc.org/ooxml/officeDocument/relationships/table" Target="../tables/table80.xml"/><Relationship Id="rId21" Type="http://purl.oclc.org/ooxml/officeDocument/relationships/table" Target="../tables/table98.xml"/><Relationship Id="rId34" Type="http://purl.oclc.org/ooxml/officeDocument/relationships/table" Target="../tables/table111.xml"/><Relationship Id="rId42" Type="http://purl.oclc.org/ooxml/officeDocument/relationships/table" Target="../tables/table119.xml"/><Relationship Id="rId7" Type="http://purl.oclc.org/ooxml/officeDocument/relationships/table" Target="../tables/table84.xml"/><Relationship Id="rId12" Type="http://purl.oclc.org/ooxml/officeDocument/relationships/table" Target="../tables/table89.xml"/><Relationship Id="rId17" Type="http://purl.oclc.org/ooxml/officeDocument/relationships/table" Target="../tables/table94.xml"/><Relationship Id="rId25" Type="http://purl.oclc.org/ooxml/officeDocument/relationships/table" Target="../tables/table102.xml"/><Relationship Id="rId33" Type="http://purl.oclc.org/ooxml/officeDocument/relationships/table" Target="../tables/table110.xml"/><Relationship Id="rId38" Type="http://purl.oclc.org/ooxml/officeDocument/relationships/table" Target="../tables/table115.xml"/><Relationship Id="rId2" Type="http://purl.oclc.org/ooxml/officeDocument/relationships/table" Target="../tables/table79.xml"/><Relationship Id="rId16" Type="http://purl.oclc.org/ooxml/officeDocument/relationships/table" Target="../tables/table93.xml"/><Relationship Id="rId20" Type="http://purl.oclc.org/ooxml/officeDocument/relationships/table" Target="../tables/table97.xml"/><Relationship Id="rId29" Type="http://purl.oclc.org/ooxml/officeDocument/relationships/table" Target="../tables/table106.xml"/><Relationship Id="rId41" Type="http://purl.oclc.org/ooxml/officeDocument/relationships/table" Target="../tables/table118.xml"/><Relationship Id="rId1" Type="http://purl.oclc.org/ooxml/officeDocument/relationships/table" Target="../tables/table78.xml"/><Relationship Id="rId6" Type="http://purl.oclc.org/ooxml/officeDocument/relationships/table" Target="../tables/table83.xml"/><Relationship Id="rId11" Type="http://purl.oclc.org/ooxml/officeDocument/relationships/table" Target="../tables/table88.xml"/><Relationship Id="rId24" Type="http://purl.oclc.org/ooxml/officeDocument/relationships/table" Target="../tables/table101.xml"/><Relationship Id="rId32" Type="http://purl.oclc.org/ooxml/officeDocument/relationships/table" Target="../tables/table109.xml"/><Relationship Id="rId37" Type="http://purl.oclc.org/ooxml/officeDocument/relationships/table" Target="../tables/table114.xml"/><Relationship Id="rId40" Type="http://purl.oclc.org/ooxml/officeDocument/relationships/table" Target="../tables/table117.xml"/><Relationship Id="rId5" Type="http://purl.oclc.org/ooxml/officeDocument/relationships/table" Target="../tables/table82.xml"/><Relationship Id="rId15" Type="http://purl.oclc.org/ooxml/officeDocument/relationships/table" Target="../tables/table92.xml"/><Relationship Id="rId23" Type="http://purl.oclc.org/ooxml/officeDocument/relationships/table" Target="../tables/table100.xml"/><Relationship Id="rId28" Type="http://purl.oclc.org/ooxml/officeDocument/relationships/table" Target="../tables/table105.xml"/><Relationship Id="rId36" Type="http://purl.oclc.org/ooxml/officeDocument/relationships/table" Target="../tables/table113.xml"/><Relationship Id="rId10" Type="http://purl.oclc.org/ooxml/officeDocument/relationships/table" Target="../tables/table87.xml"/><Relationship Id="rId19" Type="http://purl.oclc.org/ooxml/officeDocument/relationships/table" Target="../tables/table96.xml"/><Relationship Id="rId31" Type="http://purl.oclc.org/ooxml/officeDocument/relationships/table" Target="../tables/table108.xml"/><Relationship Id="rId4" Type="http://purl.oclc.org/ooxml/officeDocument/relationships/table" Target="../tables/table81.xml"/><Relationship Id="rId9" Type="http://purl.oclc.org/ooxml/officeDocument/relationships/table" Target="../tables/table86.xml"/><Relationship Id="rId14" Type="http://purl.oclc.org/ooxml/officeDocument/relationships/table" Target="../tables/table91.xml"/><Relationship Id="rId22" Type="http://purl.oclc.org/ooxml/officeDocument/relationships/table" Target="../tables/table99.xml"/><Relationship Id="rId27" Type="http://purl.oclc.org/ooxml/officeDocument/relationships/table" Target="../tables/table104.xml"/><Relationship Id="rId30" Type="http://purl.oclc.org/ooxml/officeDocument/relationships/table" Target="../tables/table107.xml"/><Relationship Id="rId35" Type="http://purl.oclc.org/ooxml/officeDocument/relationships/table" Target="../tables/table112.xml"/><Relationship Id="rId43" Type="http://purl.oclc.org/ooxml/officeDocument/relationships/table" Target="../tables/table120.xml"/></Relationships>
</file>

<file path=xl/worksheets/_rels/sheet8.xml.rels><?xml version="1.0" encoding="UTF-8" standalone="yes"?>
<Relationships xmlns="http://schemas.openxmlformats.org/package/2006/relationships"><Relationship Id="rId1" Type="http://purl.oclc.org/ooxml/officeDocument/relationships/table" Target="../tables/table121.xml"/></Relationships>
</file>

<file path=xl/worksheets/_rels/sheet9.xml.rels><?xml version="1.0" encoding="UTF-8" standalone="yes"?>
<Relationships xmlns="http://schemas.openxmlformats.org/package/2006/relationships"><Relationship Id="rId3" Type="http://purl.oclc.org/ooxml/officeDocument/relationships/table" Target="../tables/table122.xml"/><Relationship Id="rId2" Type="http://purl.oclc.org/ooxml/officeDocument/relationships/drawing" Target="../drawings/drawing5.xml"/><Relationship Id="rId1" Type="http://purl.oclc.org/ooxml/officeDocument/relationships/printerSettings" Target="../printerSettings/printerSettings6.bin"/></Relationships>
</file>

<file path=xl/worksheets/sheet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B1:D24"/>
  <sheetViews>
    <sheetView showGridLines="0" zoomScaleNormal="100" workbookViewId="0">
      <selection activeCell="D12" sqref="D12"/>
    </sheetView>
  </sheetViews>
  <sheetFormatPr baseColWidth="10" defaultColWidth="11.42578125" defaultRowHeight="14.25" x14ac:dyDescent="0.2"/>
  <cols>
    <col min="1" max="1" width="3.7109375" style="9" customWidth="1"/>
    <col min="2" max="2" width="19.42578125" style="9" customWidth="1"/>
    <col min="3" max="3" width="29" style="9" customWidth="1"/>
    <col min="4" max="4" width="123.7109375" style="9" customWidth="1"/>
    <col min="5" max="5" width="10.85546875" style="9" customWidth="1"/>
    <col min="6" max="6" width="9" style="9" customWidth="1"/>
    <col min="7" max="51" width="10.85546875" style="9" customWidth="1"/>
    <col min="52" max="16384" width="11.42578125" style="9"/>
  </cols>
  <sheetData>
    <row r="1" spans="2:4" s="5" customFormat="1" ht="20.25" customHeight="1" x14ac:dyDescent="0.2">
      <c r="B1" s="115"/>
      <c r="C1" s="115"/>
      <c r="D1" s="115"/>
    </row>
    <row r="2" spans="2:4" s="5" customFormat="1" ht="42.75" customHeight="1" x14ac:dyDescent="0.2">
      <c r="B2" s="6" t="str">
        <f>_00Tabla_VARIABLES_GLOBALES[[#This Row],[Valor]]</f>
        <v>Cod. FO-GTIC-015</v>
      </c>
      <c r="C2" s="117" t="s">
        <v>0</v>
      </c>
      <c r="D2" s="118"/>
    </row>
    <row r="3" spans="2:4" s="5" customFormat="1" ht="45" customHeight="1" x14ac:dyDescent="0.2">
      <c r="B3" s="7" t="str">
        <f>_00Tabla_VARIABLES_GLOBALES[[#This Row],[Valor]]</f>
        <v>Versión 3</v>
      </c>
      <c r="C3" s="119"/>
      <c r="D3" s="120"/>
    </row>
    <row r="4" spans="2:4" s="5" customFormat="1" ht="20.25" customHeight="1" x14ac:dyDescent="0.2">
      <c r="B4" s="121"/>
      <c r="C4" s="121"/>
      <c r="D4" s="121"/>
    </row>
    <row r="5" spans="2:4" s="5" customFormat="1" x14ac:dyDescent="0.2"/>
    <row r="6" spans="2:4" ht="34.5" customHeight="1" x14ac:dyDescent="0.2">
      <c r="B6" s="122" t="s">
        <v>1</v>
      </c>
      <c r="C6" s="122"/>
      <c r="D6" s="8" t="s">
        <v>2</v>
      </c>
    </row>
    <row r="7" spans="2:4" ht="9.75" customHeight="1" x14ac:dyDescent="0.2">
      <c r="B7" s="10"/>
      <c r="C7" s="10"/>
      <c r="D7" s="10"/>
    </row>
    <row r="8" spans="2:4" ht="34.5" customHeight="1" x14ac:dyDescent="0.2">
      <c r="B8" s="122" t="s">
        <v>3</v>
      </c>
      <c r="C8" s="122"/>
      <c r="D8" s="8" t="s">
        <v>4</v>
      </c>
    </row>
    <row r="9" spans="2:4" ht="12" customHeight="1" x14ac:dyDescent="0.2">
      <c r="B9" s="11"/>
      <c r="C9" s="11"/>
      <c r="D9" s="11"/>
    </row>
    <row r="10" spans="2:4" ht="38.25" customHeight="1" x14ac:dyDescent="0.2">
      <c r="B10" s="116" t="s">
        <v>5</v>
      </c>
      <c r="C10" s="116"/>
      <c r="D10" s="116"/>
    </row>
    <row r="11" spans="2:4" ht="9.75" customHeight="1" x14ac:dyDescent="0.2"/>
    <row r="12" spans="2:4" ht="49.5" customHeight="1" x14ac:dyDescent="0.2">
      <c r="B12" s="14">
        <v>1</v>
      </c>
      <c r="C12" s="15" t="str">
        <f>IFERROR(VLOOKUP($D$8,_01Tabla_CAMPOS[],2,0),"No aplica")</f>
        <v>Dependencia</v>
      </c>
      <c r="D12" s="15" t="str">
        <f>IFERROR(VLOOKUP($D$8,_01Tabla_CAMPOS[],16,0),"No aplica")</f>
        <v>Seleccione mediante lista desplegable, la dependencia responsable de producir o custodiar la información. La codificación de las dependencias se puede consultar en la pestaña (DEPENDENCIAS) realizada a partir del Decreto 863 de 2020.</v>
      </c>
    </row>
    <row r="13" spans="2:4" ht="49.5" customHeight="1" x14ac:dyDescent="0.2">
      <c r="B13" s="14">
        <v>2</v>
      </c>
      <c r="C13" s="15" t="str">
        <f>IFERROR(VLOOKUP($D$8,_01Tabla_CAMPOS[],3,0),"No aplica")</f>
        <v>Subdepencia</v>
      </c>
      <c r="D13" s="15" t="str">
        <f>IFERROR(VLOOKUP($D$8,_01Tabla_CAMPOS[],17,0),"No aplica")</f>
        <v xml:space="preserve">Seleccione mediante lista desplegable, la subdependencia o subdirección responsable de producir o custodiar la información. </v>
      </c>
    </row>
    <row r="14" spans="2:4" ht="49.5" customHeight="1" x14ac:dyDescent="0.2">
      <c r="B14" s="14">
        <v>3</v>
      </c>
      <c r="C14" s="15" t="str">
        <f>IFERROR(VLOOKUP($D$8,_01Tabla_CAMPOS[],4,0),"No aplica")</f>
        <v>Unidad/Equipo</v>
      </c>
      <c r="D14" s="15" t="str">
        <f>IFERROR(VLOOKUP($D$8,_01Tabla_CAMPOS[],18,0),"No aplica")</f>
        <v>Escriba el nombre del equipo o unidad responsable de producir o custodiar la información.</v>
      </c>
    </row>
    <row r="15" spans="2:4" ht="49.5" customHeight="1" x14ac:dyDescent="0.2">
      <c r="B15" s="14">
        <v>4</v>
      </c>
      <c r="C15" s="15" t="str">
        <f>IFERROR(VLOOKUP($D$8,_01Tabla_CAMPOS[],5,0),"No aplica")</f>
        <v>Nombre Conjunto</v>
      </c>
      <c r="D15" s="15" t="str">
        <f>IFERROR(VLOOKUP($D$8,_01Tabla_CAMPOS[],19,0),"No aplica")</f>
        <v>Escriba el nombre del conjunto de datos al que se hace referencia.</v>
      </c>
    </row>
    <row r="16" spans="2:4" ht="49.5" customHeight="1" x14ac:dyDescent="0.2">
      <c r="B16" s="14">
        <v>5</v>
      </c>
      <c r="C16" s="15" t="str">
        <f>IFERROR(VLOOKUP($D$8,_01Tabla_CAMPOS[],6,0),"No aplica")</f>
        <v>Publicable</v>
      </c>
      <c r="D16" s="15" t="str">
        <f>IFERROR(VLOOKUP($D$8,_01Tabla_CAMPOS[],20,0),"No aplica")</f>
        <v>Seleccione mediante lista desplegable, SI, cuando el conjunto de datos sea para publicación a través del portal de datos abierto o NO cuando el conjunto de datos contenga información interna o sensible y no será publicado.</v>
      </c>
    </row>
    <row r="17" spans="2:4" ht="49.5" customHeight="1" x14ac:dyDescent="0.2">
      <c r="B17" s="14">
        <v>6</v>
      </c>
      <c r="C17" s="15" t="str">
        <f>IFERROR(VLOOKUP($D$8,_01Tabla_CAMPOS[],8,0),"No aplica")</f>
        <v>Clasificación como información Pública</v>
      </c>
      <c r="D17" s="15" t="str">
        <f>IFERROR(VLOOKUP($D$8,_01Tabla_CAMPOS[],21,0),"No aplica")</f>
        <v>Seleccione mediante lista desplegable la categoría de la información: Pública, cuando el conjunto de datos contenga información que puede ser expuesta al ciudadano a través del portal de datos abierto, Reservada o Clasificada cuando el conjunto de datos contenga información que no debe ser Publicada por su sensibilidad.</v>
      </c>
    </row>
    <row r="18" spans="2:4" ht="49.5" customHeight="1" x14ac:dyDescent="0.2">
      <c r="B18" s="14">
        <v>7</v>
      </c>
      <c r="C18" s="15" t="str">
        <f>IFERROR(VLOOKUP($D$8,_01Tabla_CAMPOS[],9,0),"No aplica")</f>
        <v>No aplica</v>
      </c>
      <c r="D18" s="15" t="str">
        <f>IFERROR(VLOOKUP($D$8,_01Tabla_CAMPOS[],22,0),"No aplica")</f>
        <v>No aplica</v>
      </c>
    </row>
    <row r="19" spans="2:4" ht="49.5" customHeight="1" x14ac:dyDescent="0.2">
      <c r="B19" s="14">
        <v>8</v>
      </c>
      <c r="C19" s="15" t="str">
        <f>IFERROR(VLOOKUP($D$8,_01Tabla_CAMPOS[],10,0),"No aplica")</f>
        <v>No aplica</v>
      </c>
      <c r="D19" s="15" t="str">
        <f>IFERROR(VLOOKUP($D$8,_01Tabla_CAMPOS[],23,0),"No aplica")</f>
        <v>No aplica</v>
      </c>
    </row>
    <row r="20" spans="2:4" ht="49.5" customHeight="1" x14ac:dyDescent="0.2">
      <c r="B20" s="14">
        <v>9</v>
      </c>
      <c r="C20" s="15" t="str">
        <f>IFERROR(VLOOKUP($D$8,_01Tabla_CAMPOS[],11,0),"No aplica")</f>
        <v>No aplica</v>
      </c>
      <c r="D20" s="15" t="str">
        <f>IFERROR(VLOOKUP($D$8,_01Tabla_CAMPOS[],24,0),"No aplica")</f>
        <v>No aplica</v>
      </c>
    </row>
    <row r="21" spans="2:4" ht="49.5" customHeight="1" x14ac:dyDescent="0.2">
      <c r="B21" s="14">
        <v>10</v>
      </c>
      <c r="C21" s="15" t="str">
        <f>IFERROR(VLOOKUP($D$8,_01Tabla_CAMPOS[],12,0),"No aplica")</f>
        <v>No aplica</v>
      </c>
      <c r="D21" s="15" t="str">
        <f>IFERROR(VLOOKUP($D$8,_01Tabla_CAMPOS[],25,0),"No aplica")</f>
        <v>No aplica</v>
      </c>
    </row>
    <row r="22" spans="2:4" ht="49.5" customHeight="1" x14ac:dyDescent="0.2">
      <c r="B22" s="14">
        <v>11</v>
      </c>
      <c r="C22" s="15" t="str">
        <f>IFERROR(VLOOKUP($D$8,_01Tabla_CAMPOS[],13,0),"No aplica")</f>
        <v>No aplica</v>
      </c>
      <c r="D22" s="15" t="str">
        <f>IFERROR(VLOOKUP($D$8,_01Tabla_CAMPOS[],26,0),"No aplica")</f>
        <v>No aplica</v>
      </c>
    </row>
    <row r="23" spans="2:4" ht="49.5" customHeight="1" x14ac:dyDescent="0.2">
      <c r="B23" s="14">
        <v>12</v>
      </c>
      <c r="C23" s="15" t="str">
        <f>IFERROR(VLOOKUP($D$8,_01Tabla_CAMPOS[],14,0),"No aplica")</f>
        <v>No aplica</v>
      </c>
      <c r="D23" s="15" t="str">
        <f>IFERROR(VLOOKUP($D$8,_01Tabla_CAMPOS[],27,0),"No aplica")</f>
        <v>No aplica</v>
      </c>
    </row>
    <row r="24" spans="2:4" ht="49.5" customHeight="1" x14ac:dyDescent="0.2">
      <c r="B24" s="14">
        <v>13</v>
      </c>
      <c r="C24" s="15" t="str">
        <f>IFERROR(VLOOKUP($D$8,_01Tabla_CAMPOS[],15,0),"No aplica")</f>
        <v>No aplica</v>
      </c>
      <c r="D24" s="15" t="str">
        <f>IFERROR(VLOOKUP($D$8,_01Tabla_CAMPOS[],28,0),"No aplica")</f>
        <v>No aplica</v>
      </c>
    </row>
  </sheetData>
  <mergeCells count="6">
    <mergeCell ref="B1:D1"/>
    <mergeCell ref="B10:D10"/>
    <mergeCell ref="C2:D3"/>
    <mergeCell ref="B4:D4"/>
    <mergeCell ref="B6:C6"/>
    <mergeCell ref="B8:C8"/>
  </mergeCells>
  <dataValidations disablePrompts="1" count="2">
    <dataValidation type="list" allowBlank="1" showInputMessage="1" showErrorMessage="1" sqref="D6">
      <formula1>INDIRECT("_01Tabla_TEMA[TEMA]")</formula1>
      <formula2>0</formula2>
    </dataValidation>
    <dataValidation type="list" allowBlank="1" showInputMessage="1" showErrorMessage="1" sqref="D8">
      <formula1>INDIRECT("_01Tabla_"&amp;$D$6)</formula1>
      <formula2>0</formula2>
    </dataValidation>
  </dataValidations>
  <pageMargins left="0.7" right="0.7" top="0.75" bottom="0.75" header="0.511811023622047" footer="0.511811023622047"/>
  <pageSetup orientation="portrait" horizontalDpi="300" verticalDpi="300" r:id="rId1"/>
  <ignoredErrors>
    <ignoredError sqref="B2" unlockedFormula="1"/>
  </ignoredErrors>
  <drawing r:id="rId2"/>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BC28"/>
  <sheetViews>
    <sheetView zoomScale="80" zoomScaleNormal="80" zoomScalePageLayoutView="80" workbookViewId="0">
      <selection activeCell="A2" sqref="A2"/>
    </sheetView>
  </sheetViews>
  <sheetFormatPr baseColWidth="10" defaultColWidth="11.42578125" defaultRowHeight="15" x14ac:dyDescent="0.25"/>
  <cols>
    <col min="1" max="1" width="30.7109375" customWidth="1"/>
    <col min="2" max="2" width="3.7109375" customWidth="1"/>
    <col min="3" max="3" width="30.7109375" customWidth="1"/>
    <col min="4" max="4" width="3.7109375" customWidth="1"/>
    <col min="5" max="5" width="30.7109375" customWidth="1"/>
    <col min="6" max="6" width="3.7109375" customWidth="1"/>
    <col min="7" max="7" width="30.7109375" customWidth="1"/>
    <col min="8" max="8" width="3.7109375" customWidth="1"/>
    <col min="9" max="9" width="30.7109375" customWidth="1"/>
    <col min="10" max="10" width="3.7109375" customWidth="1"/>
    <col min="11" max="11" width="30.7109375" customWidth="1"/>
    <col min="12" max="12" width="3.7109375" customWidth="1"/>
    <col min="13" max="13" width="30.7109375" customWidth="1"/>
    <col min="14" max="14" width="3.7109375" customWidth="1"/>
    <col min="15" max="15" width="30.7109375" customWidth="1"/>
    <col min="16" max="16" width="3.7109375" customWidth="1"/>
    <col min="17" max="17" width="30.7109375" customWidth="1"/>
    <col min="18" max="18" width="3.7109375" customWidth="1"/>
    <col min="19" max="19" width="30.7109375" customWidth="1"/>
    <col min="20" max="20" width="3.7109375" customWidth="1"/>
    <col min="21" max="21" width="30.7109375" customWidth="1"/>
    <col min="22" max="22" width="3.7109375" customWidth="1"/>
    <col min="23" max="23" width="30.7109375" customWidth="1"/>
    <col min="24" max="24" width="3.7109375" customWidth="1"/>
    <col min="25" max="25" width="30.7109375" customWidth="1"/>
    <col min="26" max="26" width="3.7109375" customWidth="1"/>
    <col min="27" max="27" width="30.7109375" customWidth="1"/>
    <col min="28" max="28" width="3.7109375" customWidth="1"/>
    <col min="29" max="29" width="30.7109375" customWidth="1"/>
    <col min="30" max="30" width="3.7109375" customWidth="1"/>
    <col min="31" max="31" width="30.7109375" customWidth="1"/>
    <col min="32" max="32" width="3.7109375" customWidth="1"/>
    <col min="33" max="33" width="30.7109375" customWidth="1"/>
    <col min="34" max="34" width="3.7109375" customWidth="1"/>
    <col min="35" max="35" width="30.7109375" customWidth="1"/>
    <col min="36" max="36" width="3.7109375" customWidth="1"/>
    <col min="37" max="37" width="30.7109375" customWidth="1"/>
    <col min="38" max="38" width="3.7109375" customWidth="1"/>
    <col min="39" max="39" width="30.7109375" customWidth="1"/>
    <col min="40" max="40" width="3.7109375" customWidth="1"/>
    <col min="41" max="41" width="30.7109375" customWidth="1"/>
    <col min="42" max="42" width="3.7109375" customWidth="1"/>
    <col min="43" max="43" width="30.7109375" customWidth="1"/>
    <col min="44" max="44" width="3.7109375" customWidth="1"/>
    <col min="45" max="45" width="30.7109375" customWidth="1"/>
    <col min="46" max="46" width="3.7109375" customWidth="1"/>
    <col min="47" max="47" width="30.7109375" customWidth="1"/>
    <col min="48" max="48" width="3.7109375" customWidth="1"/>
    <col min="49" max="49" width="30.7109375" customWidth="1"/>
    <col min="50" max="50" width="3.7109375" customWidth="1"/>
    <col min="51" max="51" width="30.7109375" customWidth="1"/>
    <col min="52" max="52" width="3.7109375" customWidth="1"/>
    <col min="53" max="53" width="30.7109375" customWidth="1"/>
    <col min="54" max="54" width="3.7109375" customWidth="1"/>
    <col min="55" max="55" width="30.7109375" customWidth="1"/>
  </cols>
  <sheetData>
    <row r="1" spans="1:55" x14ac:dyDescent="0.25">
      <c r="A1" t="s">
        <v>643</v>
      </c>
      <c r="C1" t="s">
        <v>414</v>
      </c>
      <c r="E1" t="s">
        <v>644</v>
      </c>
      <c r="G1" t="s">
        <v>645</v>
      </c>
      <c r="I1" t="s">
        <v>646</v>
      </c>
      <c r="K1" t="s">
        <v>647</v>
      </c>
      <c r="M1" t="s">
        <v>648</v>
      </c>
      <c r="O1" t="s">
        <v>649</v>
      </c>
      <c r="Q1" t="s">
        <v>650</v>
      </c>
      <c r="S1" t="s">
        <v>651</v>
      </c>
      <c r="U1" t="s">
        <v>652</v>
      </c>
      <c r="W1" t="s">
        <v>653</v>
      </c>
      <c r="Y1" t="s">
        <v>654</v>
      </c>
      <c r="AA1" t="s">
        <v>655</v>
      </c>
      <c r="AC1" t="s">
        <v>656</v>
      </c>
      <c r="AE1" t="s">
        <v>657</v>
      </c>
      <c r="AG1" t="s">
        <v>658</v>
      </c>
      <c r="AI1" t="s">
        <v>659</v>
      </c>
      <c r="AK1" t="s">
        <v>394</v>
      </c>
      <c r="AM1" t="s">
        <v>660</v>
      </c>
      <c r="AO1" t="s">
        <v>661</v>
      </c>
      <c r="AQ1" t="s">
        <v>662</v>
      </c>
      <c r="AS1" t="s">
        <v>663</v>
      </c>
      <c r="AU1" t="s">
        <v>664</v>
      </c>
      <c r="AW1" t="s">
        <v>665</v>
      </c>
      <c r="AY1" t="s">
        <v>666</v>
      </c>
      <c r="BA1" t="s">
        <v>667</v>
      </c>
      <c r="BC1" t="s">
        <v>668</v>
      </c>
    </row>
    <row r="2" spans="1:55" x14ac:dyDescent="0.25">
      <c r="A2" t="s">
        <v>414</v>
      </c>
      <c r="C2" t="s">
        <v>415</v>
      </c>
      <c r="E2" t="s">
        <v>669</v>
      </c>
      <c r="G2" t="s">
        <v>292</v>
      </c>
      <c r="I2" t="s">
        <v>670</v>
      </c>
      <c r="K2" t="s">
        <v>671</v>
      </c>
      <c r="M2" t="s">
        <v>672</v>
      </c>
      <c r="O2" t="s">
        <v>673</v>
      </c>
      <c r="Q2" t="s">
        <v>674</v>
      </c>
      <c r="S2" t="s">
        <v>675</v>
      </c>
      <c r="U2" t="s">
        <v>676</v>
      </c>
      <c r="W2" t="s">
        <v>677</v>
      </c>
      <c r="Y2" t="s">
        <v>678</v>
      </c>
      <c r="AA2" t="s">
        <v>679</v>
      </c>
      <c r="AC2" t="s">
        <v>680</v>
      </c>
      <c r="AE2" t="s">
        <v>681</v>
      </c>
      <c r="AG2" t="s">
        <v>682</v>
      </c>
      <c r="AI2" t="s">
        <v>683</v>
      </c>
      <c r="AK2" t="s">
        <v>395</v>
      </c>
      <c r="AM2" t="s">
        <v>684</v>
      </c>
      <c r="AO2" t="s">
        <v>685</v>
      </c>
      <c r="AQ2" t="s">
        <v>686</v>
      </c>
      <c r="AS2" t="s">
        <v>687</v>
      </c>
      <c r="AU2" t="s">
        <v>688</v>
      </c>
      <c r="AW2" t="s">
        <v>689</v>
      </c>
      <c r="AY2" t="s">
        <v>690</v>
      </c>
      <c r="BA2" t="s">
        <v>691</v>
      </c>
      <c r="BC2" t="s">
        <v>692</v>
      </c>
    </row>
    <row r="3" spans="1:55" x14ac:dyDescent="0.25">
      <c r="A3" t="s">
        <v>644</v>
      </c>
      <c r="E3" t="s">
        <v>693</v>
      </c>
      <c r="G3" t="s">
        <v>349</v>
      </c>
      <c r="I3" t="s">
        <v>694</v>
      </c>
      <c r="K3" t="s">
        <v>695</v>
      </c>
      <c r="M3" t="s">
        <v>696</v>
      </c>
      <c r="Q3" t="s">
        <v>697</v>
      </c>
      <c r="S3" t="s">
        <v>698</v>
      </c>
      <c r="W3" t="s">
        <v>699</v>
      </c>
      <c r="AC3" t="s">
        <v>700</v>
      </c>
      <c r="AG3" t="s">
        <v>701</v>
      </c>
      <c r="AK3" t="s">
        <v>702</v>
      </c>
      <c r="AM3" t="s">
        <v>703</v>
      </c>
      <c r="AO3" t="s">
        <v>704</v>
      </c>
      <c r="AQ3" t="s">
        <v>705</v>
      </c>
      <c r="AU3" t="s">
        <v>706</v>
      </c>
      <c r="AW3" t="s">
        <v>707</v>
      </c>
      <c r="AY3" t="s">
        <v>708</v>
      </c>
      <c r="BA3" t="s">
        <v>709</v>
      </c>
      <c r="BC3" t="s">
        <v>710</v>
      </c>
    </row>
    <row r="4" spans="1:55" x14ac:dyDescent="0.25">
      <c r="A4" t="s">
        <v>645</v>
      </c>
      <c r="E4" t="s">
        <v>711</v>
      </c>
      <c r="G4" t="s">
        <v>712</v>
      </c>
      <c r="I4" t="s">
        <v>713</v>
      </c>
      <c r="M4" t="s">
        <v>714</v>
      </c>
      <c r="W4" t="s">
        <v>715</v>
      </c>
      <c r="AC4" t="s">
        <v>716</v>
      </c>
      <c r="AG4" t="s">
        <v>717</v>
      </c>
      <c r="AU4" t="s">
        <v>718</v>
      </c>
      <c r="AY4" t="s">
        <v>719</v>
      </c>
      <c r="BA4" t="s">
        <v>720</v>
      </c>
      <c r="BC4" t="s">
        <v>361</v>
      </c>
    </row>
    <row r="5" spans="1:55" x14ac:dyDescent="0.25">
      <c r="A5" t="s">
        <v>646</v>
      </c>
      <c r="E5" t="s">
        <v>280</v>
      </c>
      <c r="G5" t="s">
        <v>721</v>
      </c>
      <c r="AC5" t="s">
        <v>722</v>
      </c>
      <c r="AG5" t="s">
        <v>723</v>
      </c>
    </row>
    <row r="6" spans="1:55" x14ac:dyDescent="0.25">
      <c r="A6" t="s">
        <v>647</v>
      </c>
      <c r="E6" t="s">
        <v>724</v>
      </c>
      <c r="G6" t="s">
        <v>725</v>
      </c>
      <c r="AG6" t="s">
        <v>726</v>
      </c>
    </row>
    <row r="7" spans="1:55" x14ac:dyDescent="0.25">
      <c r="A7" t="s">
        <v>648</v>
      </c>
      <c r="G7" t="s">
        <v>727</v>
      </c>
      <c r="AG7" t="s">
        <v>728</v>
      </c>
    </row>
    <row r="8" spans="1:55" x14ac:dyDescent="0.25">
      <c r="A8" t="s">
        <v>649</v>
      </c>
      <c r="AG8" t="s">
        <v>729</v>
      </c>
    </row>
    <row r="9" spans="1:55" x14ac:dyDescent="0.25">
      <c r="A9" t="s">
        <v>650</v>
      </c>
      <c r="AG9" t="s">
        <v>730</v>
      </c>
    </row>
    <row r="10" spans="1:55" x14ac:dyDescent="0.25">
      <c r="A10" t="s">
        <v>651</v>
      </c>
      <c r="AG10" t="s">
        <v>731</v>
      </c>
    </row>
    <row r="11" spans="1:55" x14ac:dyDescent="0.25">
      <c r="A11" t="s">
        <v>652</v>
      </c>
      <c r="AG11" t="s">
        <v>732</v>
      </c>
    </row>
    <row r="12" spans="1:55" x14ac:dyDescent="0.25">
      <c r="A12" t="s">
        <v>653</v>
      </c>
      <c r="AG12" t="s">
        <v>733</v>
      </c>
    </row>
    <row r="13" spans="1:55" x14ac:dyDescent="0.25">
      <c r="A13" t="s">
        <v>654</v>
      </c>
      <c r="AG13" t="s">
        <v>734</v>
      </c>
    </row>
    <row r="14" spans="1:55" x14ac:dyDescent="0.25">
      <c r="A14" t="s">
        <v>655</v>
      </c>
    </row>
    <row r="15" spans="1:55" x14ac:dyDescent="0.25">
      <c r="A15" t="s">
        <v>656</v>
      </c>
    </row>
    <row r="16" spans="1:55" x14ac:dyDescent="0.25">
      <c r="A16" t="s">
        <v>657</v>
      </c>
    </row>
    <row r="17" spans="1:1" x14ac:dyDescent="0.25">
      <c r="A17" t="s">
        <v>658</v>
      </c>
    </row>
    <row r="18" spans="1:1" x14ac:dyDescent="0.25">
      <c r="A18" t="s">
        <v>659</v>
      </c>
    </row>
    <row r="19" spans="1:1" x14ac:dyDescent="0.25">
      <c r="A19" t="s">
        <v>394</v>
      </c>
    </row>
    <row r="20" spans="1:1" x14ac:dyDescent="0.25">
      <c r="A20" t="s">
        <v>660</v>
      </c>
    </row>
    <row r="21" spans="1:1" x14ac:dyDescent="0.25">
      <c r="A21" t="s">
        <v>661</v>
      </c>
    </row>
    <row r="22" spans="1:1" x14ac:dyDescent="0.25">
      <c r="A22" t="s">
        <v>662</v>
      </c>
    </row>
    <row r="23" spans="1:1" x14ac:dyDescent="0.25">
      <c r="A23" t="s">
        <v>663</v>
      </c>
    </row>
    <row r="24" spans="1:1" x14ac:dyDescent="0.25">
      <c r="A24" t="s">
        <v>664</v>
      </c>
    </row>
    <row r="25" spans="1:1" x14ac:dyDescent="0.25">
      <c r="A25" t="s">
        <v>665</v>
      </c>
    </row>
    <row r="26" spans="1:1" x14ac:dyDescent="0.25">
      <c r="A26" t="s">
        <v>666</v>
      </c>
    </row>
    <row r="27" spans="1:1" x14ac:dyDescent="0.25">
      <c r="A27" t="s">
        <v>667</v>
      </c>
    </row>
    <row r="28" spans="1:1" x14ac:dyDescent="0.25">
      <c r="A28" t="s">
        <v>668</v>
      </c>
    </row>
  </sheetData>
  <pageMargins left="0.7" right="0.7" top="0.75" bottom="0.75" header="0.511811023622047" footer="0.511811023622047"/>
  <pageSetup paperSize="9" orientation="portrait" horizontalDpi="300" verticalDpi="300"/>
  <tableParts count="28">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B1:M82"/>
  <sheetViews>
    <sheetView showGridLines="0" topLeftCell="A17" zoomScaleNormal="100" workbookViewId="0">
      <selection activeCell="E61" sqref="E60:E61"/>
    </sheetView>
  </sheetViews>
  <sheetFormatPr baseColWidth="10" defaultColWidth="10.85546875" defaultRowHeight="14.25" x14ac:dyDescent="0.2"/>
  <cols>
    <col min="1" max="1" width="3.7109375" style="9" customWidth="1"/>
    <col min="2" max="2" width="28.140625" style="17" customWidth="1"/>
    <col min="3" max="3" width="40" style="17" customWidth="1"/>
    <col min="4" max="4" width="5" style="17" customWidth="1"/>
    <col min="5" max="7" width="36.42578125" style="17" customWidth="1"/>
    <col min="8" max="8" width="5.7109375" style="17" customWidth="1"/>
    <col min="9" max="9" width="18.7109375" style="17" customWidth="1"/>
    <col min="10" max="10" width="54.7109375" style="17" customWidth="1"/>
    <col min="11" max="11" width="5.7109375" style="17" customWidth="1"/>
    <col min="12" max="12" width="23.140625" style="17" customWidth="1"/>
    <col min="13" max="13" width="60.85546875" style="17" customWidth="1"/>
    <col min="14" max="16384" width="10.85546875" style="9"/>
  </cols>
  <sheetData>
    <row r="1" spans="2:13" s="5" customFormat="1" ht="20.25" customHeight="1" x14ac:dyDescent="0.2">
      <c r="B1" s="115"/>
      <c r="C1" s="115"/>
      <c r="D1" s="115"/>
      <c r="E1" s="115"/>
      <c r="F1" s="115"/>
      <c r="G1" s="115"/>
      <c r="H1" s="115"/>
      <c r="I1" s="115"/>
      <c r="J1" s="115"/>
      <c r="K1" s="115"/>
      <c r="L1" s="115"/>
      <c r="M1" s="115"/>
    </row>
    <row r="2" spans="2:13" s="5" customFormat="1" ht="32.25" customHeight="1" x14ac:dyDescent="0.2">
      <c r="B2" s="7" t="str">
        <f>_00Tabla_VARIABLES_GLOBALES[[#This Row],[Valor]]</f>
        <v>Cod. FO-GTIC-015</v>
      </c>
      <c r="C2" s="117" t="s">
        <v>0</v>
      </c>
      <c r="D2" s="150"/>
      <c r="E2" s="150"/>
      <c r="F2" s="150"/>
      <c r="G2" s="150"/>
      <c r="H2" s="150"/>
      <c r="I2" s="150"/>
      <c r="J2" s="150"/>
      <c r="K2" s="150"/>
      <c r="L2" s="151"/>
      <c r="M2" s="125"/>
    </row>
    <row r="3" spans="2:13" s="5" customFormat="1" ht="31.5" customHeight="1" x14ac:dyDescent="0.2">
      <c r="B3" s="7" t="str">
        <f>_00Tabla_VARIABLES_GLOBALES[[#This Row],[Valor]]</f>
        <v>Versión 3</v>
      </c>
      <c r="C3" s="152"/>
      <c r="D3" s="153"/>
      <c r="E3" s="153"/>
      <c r="F3" s="153"/>
      <c r="G3" s="153"/>
      <c r="H3" s="153"/>
      <c r="I3" s="153"/>
      <c r="J3" s="153"/>
      <c r="K3" s="153"/>
      <c r="L3" s="154"/>
      <c r="M3" s="125"/>
    </row>
    <row r="4" spans="2:13" s="5" customFormat="1" ht="20.25" customHeight="1" x14ac:dyDescent="0.2">
      <c r="B4" s="115"/>
      <c r="C4" s="115"/>
      <c r="D4" s="115"/>
      <c r="E4" s="115"/>
      <c r="F4" s="115"/>
      <c r="G4" s="115"/>
      <c r="H4" s="115"/>
      <c r="I4" s="115"/>
      <c r="J4" s="115"/>
      <c r="K4" s="115"/>
      <c r="L4" s="115"/>
      <c r="M4" s="115"/>
    </row>
    <row r="5" spans="2:13" s="5" customFormat="1" ht="30" customHeight="1" x14ac:dyDescent="0.2">
      <c r="B5" s="126" t="s">
        <v>735</v>
      </c>
      <c r="C5" s="126"/>
      <c r="D5" s="126"/>
      <c r="E5" s="126"/>
      <c r="F5" s="126"/>
      <c r="G5" s="126"/>
      <c r="H5" s="126"/>
      <c r="I5" s="126"/>
      <c r="J5" s="126"/>
      <c r="K5" s="126"/>
      <c r="L5" s="126"/>
      <c r="M5" s="126"/>
    </row>
    <row r="6" spans="2:13" s="5" customFormat="1" ht="31.5" customHeight="1" x14ac:dyDescent="0.2">
      <c r="B6" s="123" t="s">
        <v>736</v>
      </c>
      <c r="C6" s="123"/>
      <c r="D6" s="87"/>
      <c r="E6" s="123" t="s">
        <v>737</v>
      </c>
      <c r="F6" s="123"/>
      <c r="G6" s="123"/>
      <c r="H6" s="87"/>
      <c r="I6" s="123" t="s">
        <v>738</v>
      </c>
      <c r="J6" s="123"/>
      <c r="K6" s="87"/>
      <c r="L6" s="123" t="s">
        <v>739</v>
      </c>
      <c r="M6" s="123"/>
    </row>
    <row r="7" spans="2:13" x14ac:dyDescent="0.2">
      <c r="B7" s="88" t="s">
        <v>740</v>
      </c>
      <c r="C7" s="88" t="s">
        <v>741</v>
      </c>
      <c r="D7" s="86"/>
      <c r="E7" s="85" t="s">
        <v>742</v>
      </c>
      <c r="F7" s="85" t="s">
        <v>743</v>
      </c>
      <c r="G7" s="85" t="s">
        <v>744</v>
      </c>
      <c r="H7" s="86"/>
      <c r="I7" s="89" t="s">
        <v>745</v>
      </c>
      <c r="J7" s="90" t="s">
        <v>746</v>
      </c>
      <c r="K7" s="86"/>
      <c r="L7" s="92" t="s">
        <v>747</v>
      </c>
      <c r="M7" s="93" t="s">
        <v>748</v>
      </c>
    </row>
    <row r="8" spans="2:13" x14ac:dyDescent="0.2">
      <c r="B8" s="84" t="s">
        <v>749</v>
      </c>
      <c r="C8" s="84" t="s">
        <v>750</v>
      </c>
      <c r="D8" s="58"/>
      <c r="E8" s="47" t="s">
        <v>751</v>
      </c>
      <c r="F8" s="47" t="s">
        <v>752</v>
      </c>
      <c r="G8" s="47" t="s">
        <v>753</v>
      </c>
      <c r="H8" s="58"/>
      <c r="I8" s="96" t="s">
        <v>754</v>
      </c>
      <c r="J8" s="91" t="s">
        <v>755</v>
      </c>
      <c r="K8" s="58"/>
      <c r="L8" s="82" t="s">
        <v>756</v>
      </c>
      <c r="M8" s="94" t="s">
        <v>757</v>
      </c>
    </row>
    <row r="9" spans="2:13" x14ac:dyDescent="0.2">
      <c r="B9" s="84" t="s">
        <v>749</v>
      </c>
      <c r="C9" s="84" t="s">
        <v>758</v>
      </c>
      <c r="D9" s="58"/>
      <c r="E9" s="47" t="s">
        <v>759</v>
      </c>
      <c r="F9" s="47" t="s">
        <v>760</v>
      </c>
      <c r="G9" s="47" t="s">
        <v>761</v>
      </c>
      <c r="H9" s="58"/>
      <c r="I9" s="96" t="s">
        <v>754</v>
      </c>
      <c r="J9" s="91" t="s">
        <v>762</v>
      </c>
      <c r="K9" s="58"/>
      <c r="L9" s="82" t="s">
        <v>756</v>
      </c>
      <c r="M9" s="94" t="s">
        <v>763</v>
      </c>
    </row>
    <row r="10" spans="2:13" x14ac:dyDescent="0.2">
      <c r="B10" s="84" t="s">
        <v>749</v>
      </c>
      <c r="C10" s="84" t="s">
        <v>764</v>
      </c>
      <c r="D10" s="58"/>
      <c r="E10" s="47" t="s">
        <v>759</v>
      </c>
      <c r="F10" s="47" t="s">
        <v>765</v>
      </c>
      <c r="G10" s="47" t="s">
        <v>766</v>
      </c>
      <c r="H10" s="58"/>
      <c r="I10" s="96" t="s">
        <v>754</v>
      </c>
      <c r="J10" s="91" t="s">
        <v>767</v>
      </c>
      <c r="K10" s="58"/>
      <c r="L10" s="82" t="s">
        <v>756</v>
      </c>
      <c r="M10" s="94" t="s">
        <v>768</v>
      </c>
    </row>
    <row r="11" spans="2:13" x14ac:dyDescent="0.2">
      <c r="B11" s="84" t="s">
        <v>749</v>
      </c>
      <c r="C11" s="84" t="s">
        <v>769</v>
      </c>
      <c r="D11" s="58"/>
      <c r="E11" s="47" t="s">
        <v>759</v>
      </c>
      <c r="F11" s="47" t="s">
        <v>770</v>
      </c>
      <c r="G11" s="47" t="s">
        <v>771</v>
      </c>
      <c r="H11" s="58"/>
      <c r="I11" s="96" t="s">
        <v>754</v>
      </c>
      <c r="J11" s="91" t="s">
        <v>772</v>
      </c>
      <c r="K11" s="58"/>
      <c r="L11" s="82" t="s">
        <v>756</v>
      </c>
      <c r="M11" s="94" t="s">
        <v>773</v>
      </c>
    </row>
    <row r="12" spans="2:13" x14ac:dyDescent="0.2">
      <c r="B12" s="84" t="s">
        <v>749</v>
      </c>
      <c r="C12" s="84" t="s">
        <v>774</v>
      </c>
      <c r="D12" s="58"/>
      <c r="E12" s="47" t="s">
        <v>759</v>
      </c>
      <c r="F12" s="47" t="s">
        <v>775</v>
      </c>
      <c r="G12" s="47" t="s">
        <v>776</v>
      </c>
      <c r="H12" s="58"/>
      <c r="I12" s="96" t="s">
        <v>754</v>
      </c>
      <c r="J12" s="91" t="s">
        <v>777</v>
      </c>
      <c r="K12" s="58"/>
      <c r="L12" s="82" t="s">
        <v>756</v>
      </c>
      <c r="M12" s="94" t="s">
        <v>778</v>
      </c>
    </row>
    <row r="13" spans="2:13" x14ac:dyDescent="0.2">
      <c r="B13" s="84" t="s">
        <v>749</v>
      </c>
      <c r="C13" s="84" t="s">
        <v>779</v>
      </c>
      <c r="D13" s="58"/>
      <c r="E13" s="47" t="s">
        <v>759</v>
      </c>
      <c r="F13" s="47" t="s">
        <v>780</v>
      </c>
      <c r="G13" s="47" t="s">
        <v>781</v>
      </c>
      <c r="H13" s="58"/>
      <c r="I13" s="96" t="s">
        <v>754</v>
      </c>
      <c r="J13" s="91" t="s">
        <v>782</v>
      </c>
      <c r="K13" s="58"/>
      <c r="L13" s="82" t="s">
        <v>756</v>
      </c>
      <c r="M13" s="94" t="s">
        <v>783</v>
      </c>
    </row>
    <row r="14" spans="2:13" x14ac:dyDescent="0.2">
      <c r="B14" s="84" t="s">
        <v>749</v>
      </c>
      <c r="C14" s="84" t="s">
        <v>784</v>
      </c>
      <c r="D14" s="58"/>
      <c r="E14" s="47" t="s">
        <v>759</v>
      </c>
      <c r="F14" s="47" t="s">
        <v>780</v>
      </c>
      <c r="G14" s="47" t="s">
        <v>785</v>
      </c>
      <c r="H14" s="58"/>
      <c r="I14" s="96" t="s">
        <v>754</v>
      </c>
      <c r="J14" s="91" t="s">
        <v>786</v>
      </c>
      <c r="K14" s="58"/>
      <c r="L14" s="82" t="s">
        <v>756</v>
      </c>
      <c r="M14" s="94" t="s">
        <v>787</v>
      </c>
    </row>
    <row r="15" spans="2:13" ht="15" customHeight="1" x14ac:dyDescent="0.2">
      <c r="B15" s="84" t="s">
        <v>749</v>
      </c>
      <c r="C15" s="84" t="s">
        <v>788</v>
      </c>
      <c r="D15" s="58"/>
      <c r="E15" s="47" t="s">
        <v>759</v>
      </c>
      <c r="F15" s="47" t="s">
        <v>780</v>
      </c>
      <c r="G15" s="47" t="s">
        <v>789</v>
      </c>
      <c r="H15" s="58"/>
      <c r="I15" s="96" t="s">
        <v>754</v>
      </c>
      <c r="J15" s="91" t="s">
        <v>790</v>
      </c>
      <c r="K15" s="58"/>
      <c r="L15" s="82" t="s">
        <v>756</v>
      </c>
      <c r="M15" s="94" t="s">
        <v>791</v>
      </c>
    </row>
    <row r="16" spans="2:13" x14ac:dyDescent="0.2">
      <c r="B16" s="84" t="s">
        <v>726</v>
      </c>
      <c r="C16" s="84" t="s">
        <v>792</v>
      </c>
      <c r="D16" s="58"/>
      <c r="E16" s="47" t="s">
        <v>759</v>
      </c>
      <c r="F16" s="47" t="s">
        <v>780</v>
      </c>
      <c r="G16" s="47" t="s">
        <v>793</v>
      </c>
      <c r="H16" s="58"/>
      <c r="I16" s="96" t="s">
        <v>754</v>
      </c>
      <c r="J16" s="91" t="s">
        <v>794</v>
      </c>
      <c r="K16" s="58"/>
      <c r="L16" s="82" t="s">
        <v>756</v>
      </c>
      <c r="M16" s="94" t="s">
        <v>795</v>
      </c>
    </row>
    <row r="17" spans="2:13" x14ac:dyDescent="0.2">
      <c r="B17" s="84" t="s">
        <v>726</v>
      </c>
      <c r="C17" s="84" t="s">
        <v>796</v>
      </c>
      <c r="D17" s="58"/>
      <c r="E17" s="47" t="s">
        <v>759</v>
      </c>
      <c r="F17" s="47" t="s">
        <v>780</v>
      </c>
      <c r="G17" s="47" t="s">
        <v>797</v>
      </c>
      <c r="H17" s="58"/>
      <c r="I17" s="96" t="s">
        <v>754</v>
      </c>
      <c r="J17" s="91" t="s">
        <v>798</v>
      </c>
      <c r="K17" s="58"/>
      <c r="L17" s="82" t="s">
        <v>756</v>
      </c>
      <c r="M17" s="94" t="s">
        <v>799</v>
      </c>
    </row>
    <row r="18" spans="2:13" x14ac:dyDescent="0.2">
      <c r="B18" s="84" t="s">
        <v>726</v>
      </c>
      <c r="C18" s="84" t="s">
        <v>800</v>
      </c>
      <c r="D18" s="58"/>
      <c r="E18" s="47" t="s">
        <v>759</v>
      </c>
      <c r="F18" s="47" t="s">
        <v>780</v>
      </c>
      <c r="G18" s="47" t="s">
        <v>801</v>
      </c>
      <c r="H18" s="58"/>
      <c r="I18" s="96" t="s">
        <v>754</v>
      </c>
      <c r="J18" s="91" t="s">
        <v>802</v>
      </c>
      <c r="K18" s="58"/>
      <c r="L18" s="82" t="s">
        <v>756</v>
      </c>
      <c r="M18" s="94" t="s">
        <v>803</v>
      </c>
    </row>
    <row r="19" spans="2:13" x14ac:dyDescent="0.2">
      <c r="B19" s="84" t="s">
        <v>734</v>
      </c>
      <c r="C19" s="84" t="s">
        <v>804</v>
      </c>
      <c r="D19" s="58"/>
      <c r="E19" s="47" t="s">
        <v>759</v>
      </c>
      <c r="F19" s="47" t="s">
        <v>780</v>
      </c>
      <c r="G19" s="47" t="s">
        <v>805</v>
      </c>
      <c r="H19" s="58"/>
      <c r="I19" s="96" t="s">
        <v>754</v>
      </c>
      <c r="J19" s="91" t="s">
        <v>806</v>
      </c>
      <c r="K19" s="58"/>
      <c r="L19" s="82" t="s">
        <v>756</v>
      </c>
      <c r="M19" s="94" t="s">
        <v>807</v>
      </c>
    </row>
    <row r="20" spans="2:13" x14ac:dyDescent="0.2">
      <c r="B20" s="84" t="s">
        <v>734</v>
      </c>
      <c r="C20" s="84" t="s">
        <v>808</v>
      </c>
      <c r="D20" s="58"/>
      <c r="E20" s="47" t="s">
        <v>759</v>
      </c>
      <c r="F20" s="47" t="s">
        <v>780</v>
      </c>
      <c r="G20" s="47" t="s">
        <v>809</v>
      </c>
      <c r="H20" s="58"/>
      <c r="I20" s="96" t="s">
        <v>754</v>
      </c>
      <c r="J20" s="91" t="s">
        <v>810</v>
      </c>
      <c r="K20" s="58"/>
      <c r="L20" s="82" t="s">
        <v>811</v>
      </c>
      <c r="M20" s="94" t="s">
        <v>812</v>
      </c>
    </row>
    <row r="21" spans="2:13" x14ac:dyDescent="0.2">
      <c r="B21" s="84" t="s">
        <v>734</v>
      </c>
      <c r="C21" s="84" t="s">
        <v>813</v>
      </c>
      <c r="D21" s="58"/>
      <c r="E21" s="47" t="s">
        <v>759</v>
      </c>
      <c r="F21" s="47" t="s">
        <v>780</v>
      </c>
      <c r="G21" s="47" t="s">
        <v>814</v>
      </c>
      <c r="H21" s="58"/>
      <c r="I21" s="96" t="s">
        <v>754</v>
      </c>
      <c r="J21" s="91" t="s">
        <v>815</v>
      </c>
      <c r="K21" s="58"/>
      <c r="L21" s="82" t="s">
        <v>816</v>
      </c>
      <c r="M21" s="94" t="s">
        <v>817</v>
      </c>
    </row>
    <row r="22" spans="2:13" ht="14.25" customHeight="1" x14ac:dyDescent="0.2">
      <c r="B22" s="84" t="s">
        <v>734</v>
      </c>
      <c r="C22" s="84" t="s">
        <v>818</v>
      </c>
      <c r="D22" s="58"/>
      <c r="E22" s="47" t="s">
        <v>759</v>
      </c>
      <c r="F22" s="47" t="s">
        <v>780</v>
      </c>
      <c r="G22" s="47" t="s">
        <v>819</v>
      </c>
      <c r="H22" s="58"/>
      <c r="I22" s="96" t="s">
        <v>754</v>
      </c>
      <c r="J22" s="91" t="s">
        <v>820</v>
      </c>
      <c r="K22" s="58"/>
      <c r="L22" s="95" t="s">
        <v>821</v>
      </c>
      <c r="M22" s="94" t="s">
        <v>822</v>
      </c>
    </row>
    <row r="23" spans="2:13" x14ac:dyDescent="0.2">
      <c r="B23" s="84" t="s">
        <v>734</v>
      </c>
      <c r="C23" s="84" t="s">
        <v>823</v>
      </c>
      <c r="D23" s="58"/>
      <c r="E23" s="47" t="s">
        <v>759</v>
      </c>
      <c r="F23" s="47" t="s">
        <v>780</v>
      </c>
      <c r="G23" s="47" t="s">
        <v>824</v>
      </c>
      <c r="H23" s="58"/>
      <c r="I23" s="96" t="s">
        <v>754</v>
      </c>
      <c r="J23" s="91" t="s">
        <v>825</v>
      </c>
      <c r="K23" s="58"/>
      <c r="L23" s="95" t="s">
        <v>821</v>
      </c>
      <c r="M23" s="94" t="s">
        <v>826</v>
      </c>
    </row>
    <row r="24" spans="2:13" x14ac:dyDescent="0.2">
      <c r="B24" s="84" t="s">
        <v>734</v>
      </c>
      <c r="C24" s="84" t="s">
        <v>827</v>
      </c>
      <c r="D24" s="58"/>
      <c r="E24" s="47" t="s">
        <v>759</v>
      </c>
      <c r="F24" s="47" t="s">
        <v>780</v>
      </c>
      <c r="G24" s="47" t="s">
        <v>828</v>
      </c>
      <c r="H24" s="58"/>
      <c r="I24" s="96" t="s">
        <v>754</v>
      </c>
      <c r="J24" s="91" t="s">
        <v>829</v>
      </c>
      <c r="K24" s="58"/>
      <c r="L24" s="95" t="s">
        <v>821</v>
      </c>
      <c r="M24" s="94" t="s">
        <v>830</v>
      </c>
    </row>
    <row r="25" spans="2:13" x14ac:dyDescent="0.2">
      <c r="B25" s="84" t="s">
        <v>734</v>
      </c>
      <c r="C25" s="84" t="s">
        <v>831</v>
      </c>
      <c r="D25" s="58"/>
      <c r="E25" s="47" t="s">
        <v>759</v>
      </c>
      <c r="F25" s="47" t="s">
        <v>832</v>
      </c>
      <c r="G25" s="47" t="s">
        <v>833</v>
      </c>
      <c r="H25" s="58"/>
      <c r="I25" s="96" t="s">
        <v>754</v>
      </c>
      <c r="J25" s="91" t="s">
        <v>834</v>
      </c>
      <c r="K25" s="58"/>
      <c r="L25" s="95" t="s">
        <v>821</v>
      </c>
      <c r="M25" s="94" t="s">
        <v>835</v>
      </c>
    </row>
    <row r="26" spans="2:13" x14ac:dyDescent="0.2">
      <c r="B26" s="84" t="s">
        <v>734</v>
      </c>
      <c r="C26" s="84" t="s">
        <v>836</v>
      </c>
      <c r="D26" s="58"/>
      <c r="E26" s="47" t="s">
        <v>759</v>
      </c>
      <c r="F26" s="47" t="s">
        <v>832</v>
      </c>
      <c r="G26" s="47" t="s">
        <v>837</v>
      </c>
      <c r="H26" s="58"/>
      <c r="I26" s="96" t="s">
        <v>754</v>
      </c>
      <c r="J26" s="91" t="s">
        <v>838</v>
      </c>
      <c r="K26" s="58"/>
      <c r="L26" s="95" t="s">
        <v>821</v>
      </c>
      <c r="M26" s="94" t="s">
        <v>839</v>
      </c>
    </row>
    <row r="27" spans="2:13" ht="15" customHeight="1" x14ac:dyDescent="0.2">
      <c r="B27" s="84" t="s">
        <v>734</v>
      </c>
      <c r="C27" s="84" t="s">
        <v>840</v>
      </c>
      <c r="D27" s="58"/>
      <c r="E27" s="47" t="s">
        <v>759</v>
      </c>
      <c r="F27" s="47" t="s">
        <v>841</v>
      </c>
      <c r="G27" s="47" t="s">
        <v>842</v>
      </c>
      <c r="H27" s="58"/>
      <c r="I27" s="96" t="s">
        <v>754</v>
      </c>
      <c r="J27" s="91" t="s">
        <v>843</v>
      </c>
      <c r="K27" s="58"/>
      <c r="L27" s="95" t="s">
        <v>821</v>
      </c>
      <c r="M27" s="94" t="s">
        <v>844</v>
      </c>
    </row>
    <row r="28" spans="2:13" ht="25.5" x14ac:dyDescent="0.2">
      <c r="B28" s="84" t="s">
        <v>845</v>
      </c>
      <c r="C28" s="84" t="s">
        <v>629</v>
      </c>
      <c r="D28" s="58"/>
      <c r="E28" s="47" t="s">
        <v>759</v>
      </c>
      <c r="F28" s="47" t="s">
        <v>846</v>
      </c>
      <c r="G28" s="47" t="s">
        <v>847</v>
      </c>
      <c r="H28" s="58"/>
      <c r="I28" s="96" t="s">
        <v>754</v>
      </c>
      <c r="J28" s="91" t="s">
        <v>848</v>
      </c>
      <c r="K28" s="58"/>
      <c r="L28" s="95" t="s">
        <v>821</v>
      </c>
      <c r="M28" s="94" t="s">
        <v>849</v>
      </c>
    </row>
    <row r="29" spans="2:13" x14ac:dyDescent="0.2">
      <c r="B29" s="84" t="s">
        <v>845</v>
      </c>
      <c r="C29" s="84" t="s">
        <v>850</v>
      </c>
      <c r="D29" s="58"/>
      <c r="E29" s="47" t="s">
        <v>851</v>
      </c>
      <c r="F29" s="47" t="s">
        <v>770</v>
      </c>
      <c r="G29" s="47" t="s">
        <v>852</v>
      </c>
      <c r="H29" s="58"/>
      <c r="I29" s="96" t="s">
        <v>754</v>
      </c>
      <c r="J29" s="91" t="s">
        <v>853</v>
      </c>
      <c r="K29" s="58"/>
      <c r="L29" s="95" t="s">
        <v>821</v>
      </c>
      <c r="M29" s="83" t="s">
        <v>854</v>
      </c>
    </row>
    <row r="30" spans="2:13" x14ac:dyDescent="0.2">
      <c r="B30" s="84" t="s">
        <v>845</v>
      </c>
      <c r="C30" s="84" t="s">
        <v>855</v>
      </c>
      <c r="D30" s="58"/>
      <c r="E30" s="47" t="s">
        <v>851</v>
      </c>
      <c r="F30" s="47" t="s">
        <v>775</v>
      </c>
      <c r="G30" s="47" t="s">
        <v>856</v>
      </c>
      <c r="H30" s="58"/>
      <c r="I30" s="96" t="s">
        <v>754</v>
      </c>
      <c r="J30" s="91" t="s">
        <v>857</v>
      </c>
      <c r="K30" s="58"/>
      <c r="L30" s="95" t="s">
        <v>821</v>
      </c>
      <c r="M30" s="83" t="s">
        <v>858</v>
      </c>
    </row>
    <row r="31" spans="2:13" x14ac:dyDescent="0.2">
      <c r="B31" s="84" t="s">
        <v>845</v>
      </c>
      <c r="C31" s="84" t="s">
        <v>859</v>
      </c>
      <c r="D31" s="58"/>
      <c r="E31" s="47" t="s">
        <v>851</v>
      </c>
      <c r="F31" s="47" t="s">
        <v>780</v>
      </c>
      <c r="G31" s="47" t="s">
        <v>860</v>
      </c>
      <c r="H31" s="58"/>
      <c r="I31" s="96" t="s">
        <v>754</v>
      </c>
      <c r="J31" s="91" t="s">
        <v>861</v>
      </c>
      <c r="K31" s="58"/>
      <c r="L31" s="95" t="s">
        <v>821</v>
      </c>
      <c r="M31" s="83" t="s">
        <v>862</v>
      </c>
    </row>
    <row r="32" spans="2:13" x14ac:dyDescent="0.2">
      <c r="B32" s="84" t="s">
        <v>845</v>
      </c>
      <c r="C32" s="84" t="s">
        <v>863</v>
      </c>
      <c r="D32" s="58"/>
      <c r="E32" s="47" t="s">
        <v>851</v>
      </c>
      <c r="F32" s="47" t="s">
        <v>780</v>
      </c>
      <c r="G32" s="47" t="s">
        <v>864</v>
      </c>
      <c r="H32" s="58"/>
      <c r="I32" s="96" t="s">
        <v>754</v>
      </c>
      <c r="J32" s="91" t="s">
        <v>865</v>
      </c>
      <c r="K32" s="58"/>
      <c r="L32" s="95" t="s">
        <v>821</v>
      </c>
      <c r="M32" s="83" t="s">
        <v>866</v>
      </c>
    </row>
    <row r="33" spans="2:11" x14ac:dyDescent="0.2">
      <c r="B33" s="84" t="s">
        <v>732</v>
      </c>
      <c r="C33" s="84" t="s">
        <v>867</v>
      </c>
      <c r="D33" s="58"/>
      <c r="E33" s="47" t="s">
        <v>851</v>
      </c>
      <c r="F33" s="47" t="s">
        <v>780</v>
      </c>
      <c r="G33" s="47" t="s">
        <v>868</v>
      </c>
      <c r="H33" s="58"/>
      <c r="I33" s="96" t="s">
        <v>754</v>
      </c>
      <c r="J33" s="91" t="s">
        <v>869</v>
      </c>
      <c r="K33" s="58"/>
    </row>
    <row r="34" spans="2:11" ht="25.5" x14ac:dyDescent="0.2">
      <c r="B34" s="84" t="s">
        <v>732</v>
      </c>
      <c r="C34" s="84" t="s">
        <v>870</v>
      </c>
      <c r="D34" s="58"/>
      <c r="E34" s="47" t="s">
        <v>851</v>
      </c>
      <c r="F34" s="47" t="s">
        <v>780</v>
      </c>
      <c r="G34" s="47" t="s">
        <v>871</v>
      </c>
      <c r="H34" s="58"/>
      <c r="I34" s="96" t="s">
        <v>754</v>
      </c>
      <c r="J34" s="91" t="s">
        <v>872</v>
      </c>
      <c r="K34" s="58"/>
    </row>
    <row r="35" spans="2:11" x14ac:dyDescent="0.2">
      <c r="B35" s="84" t="s">
        <v>733</v>
      </c>
      <c r="C35" s="84" t="s">
        <v>873</v>
      </c>
      <c r="D35" s="58"/>
      <c r="E35" s="47" t="s">
        <v>851</v>
      </c>
      <c r="F35" s="47" t="s">
        <v>780</v>
      </c>
      <c r="G35" s="47" t="s">
        <v>874</v>
      </c>
      <c r="H35" s="58"/>
      <c r="I35" s="96" t="s">
        <v>754</v>
      </c>
      <c r="J35" s="91" t="s">
        <v>875</v>
      </c>
      <c r="K35" s="58"/>
    </row>
    <row r="36" spans="2:11" x14ac:dyDescent="0.2">
      <c r="B36" s="84" t="s">
        <v>876</v>
      </c>
      <c r="C36" s="84" t="s">
        <v>877</v>
      </c>
      <c r="D36" s="58"/>
      <c r="E36" s="47" t="s">
        <v>851</v>
      </c>
      <c r="F36" s="47" t="s">
        <v>780</v>
      </c>
      <c r="G36" s="47" t="s">
        <v>878</v>
      </c>
      <c r="H36" s="58"/>
      <c r="I36" s="96" t="s">
        <v>754</v>
      </c>
      <c r="J36" s="91" t="s">
        <v>879</v>
      </c>
      <c r="K36" s="58"/>
    </row>
    <row r="37" spans="2:11" x14ac:dyDescent="0.2">
      <c r="B37" s="84" t="s">
        <v>876</v>
      </c>
      <c r="C37" s="84" t="s">
        <v>880</v>
      </c>
      <c r="D37" s="58"/>
      <c r="E37" s="47" t="s">
        <v>851</v>
      </c>
      <c r="F37" s="47" t="s">
        <v>780</v>
      </c>
      <c r="G37" s="47" t="s">
        <v>881</v>
      </c>
      <c r="H37" s="58"/>
      <c r="I37" s="96" t="s">
        <v>754</v>
      </c>
      <c r="J37" s="91" t="s">
        <v>882</v>
      </c>
      <c r="K37" s="58"/>
    </row>
    <row r="38" spans="2:11" x14ac:dyDescent="0.2">
      <c r="B38" s="84" t="s">
        <v>883</v>
      </c>
      <c r="C38" s="84" t="s">
        <v>884</v>
      </c>
      <c r="D38" s="58"/>
      <c r="E38" s="47" t="s">
        <v>851</v>
      </c>
      <c r="F38" s="47" t="s">
        <v>832</v>
      </c>
      <c r="G38" s="47" t="s">
        <v>885</v>
      </c>
      <c r="H38" s="58"/>
      <c r="I38" s="96" t="s">
        <v>754</v>
      </c>
      <c r="J38" s="91" t="s">
        <v>886</v>
      </c>
      <c r="K38" s="58"/>
    </row>
    <row r="39" spans="2:11" x14ac:dyDescent="0.2">
      <c r="B39" s="84" t="s">
        <v>883</v>
      </c>
      <c r="C39" s="84" t="s">
        <v>887</v>
      </c>
      <c r="D39" s="58"/>
      <c r="E39" s="47" t="s">
        <v>851</v>
      </c>
      <c r="F39" s="47" t="s">
        <v>832</v>
      </c>
      <c r="G39" s="47" t="s">
        <v>837</v>
      </c>
      <c r="H39" s="58"/>
      <c r="I39" s="96" t="s">
        <v>754</v>
      </c>
      <c r="J39" s="91" t="s">
        <v>888</v>
      </c>
      <c r="K39" s="58"/>
    </row>
    <row r="40" spans="2:11" x14ac:dyDescent="0.2">
      <c r="B40" s="84" t="s">
        <v>883</v>
      </c>
      <c r="C40" s="84" t="s">
        <v>889</v>
      </c>
      <c r="D40" s="58"/>
      <c r="E40" s="47" t="s">
        <v>851</v>
      </c>
      <c r="F40" s="47" t="s">
        <v>841</v>
      </c>
      <c r="G40" s="47" t="s">
        <v>890</v>
      </c>
      <c r="H40" s="58"/>
      <c r="I40" s="96" t="s">
        <v>754</v>
      </c>
      <c r="J40" s="91" t="s">
        <v>891</v>
      </c>
      <c r="K40" s="58"/>
    </row>
    <row r="41" spans="2:11" x14ac:dyDescent="0.2">
      <c r="B41" s="84" t="s">
        <v>883</v>
      </c>
      <c r="C41" s="84" t="s">
        <v>892</v>
      </c>
      <c r="D41" s="58"/>
      <c r="E41" s="47" t="s">
        <v>851</v>
      </c>
      <c r="F41" s="47" t="s">
        <v>846</v>
      </c>
      <c r="G41" s="47" t="s">
        <v>893</v>
      </c>
      <c r="H41" s="58"/>
      <c r="I41" s="96" t="s">
        <v>754</v>
      </c>
      <c r="J41" s="91" t="s">
        <v>894</v>
      </c>
      <c r="K41" s="58"/>
    </row>
    <row r="42" spans="2:11" x14ac:dyDescent="0.2">
      <c r="B42" s="84" t="s">
        <v>895</v>
      </c>
      <c r="C42" s="84" t="s">
        <v>896</v>
      </c>
      <c r="D42" s="58"/>
      <c r="E42" s="47" t="s">
        <v>851</v>
      </c>
      <c r="F42" s="47" t="s">
        <v>897</v>
      </c>
      <c r="G42" s="47" t="s">
        <v>898</v>
      </c>
      <c r="H42" s="58"/>
      <c r="I42" s="96" t="s">
        <v>754</v>
      </c>
      <c r="J42" s="91" t="s">
        <v>899</v>
      </c>
      <c r="K42" s="58"/>
    </row>
    <row r="43" spans="2:11" x14ac:dyDescent="0.2">
      <c r="B43" s="84" t="s">
        <v>900</v>
      </c>
      <c r="C43" s="84" t="s">
        <v>901</v>
      </c>
      <c r="D43" s="58"/>
      <c r="E43" s="47" t="s">
        <v>851</v>
      </c>
      <c r="F43" s="47" t="s">
        <v>897</v>
      </c>
      <c r="G43" s="47" t="s">
        <v>902</v>
      </c>
      <c r="H43" s="58"/>
      <c r="I43" s="96" t="s">
        <v>754</v>
      </c>
      <c r="J43" s="91" t="s">
        <v>903</v>
      </c>
      <c r="K43" s="58"/>
    </row>
    <row r="44" spans="2:11" x14ac:dyDescent="0.2">
      <c r="B44" s="84" t="s">
        <v>900</v>
      </c>
      <c r="C44" s="84" t="s">
        <v>904</v>
      </c>
      <c r="D44" s="58"/>
      <c r="E44" s="47" t="s">
        <v>905</v>
      </c>
      <c r="F44" s="47" t="s">
        <v>760</v>
      </c>
      <c r="G44" s="47" t="s">
        <v>761</v>
      </c>
      <c r="H44" s="58"/>
      <c r="I44" s="96" t="s">
        <v>754</v>
      </c>
      <c r="J44" s="91" t="s">
        <v>906</v>
      </c>
      <c r="K44" s="58"/>
    </row>
    <row r="45" spans="2:11" x14ac:dyDescent="0.2">
      <c r="B45" s="84" t="s">
        <v>900</v>
      </c>
      <c r="C45" s="84" t="s">
        <v>907</v>
      </c>
      <c r="D45" s="58"/>
      <c r="E45" s="47" t="s">
        <v>905</v>
      </c>
      <c r="F45" s="47" t="s">
        <v>770</v>
      </c>
      <c r="G45" s="47" t="s">
        <v>908</v>
      </c>
      <c r="H45" s="58"/>
      <c r="I45" s="96" t="s">
        <v>754</v>
      </c>
      <c r="J45" s="91" t="s">
        <v>909</v>
      </c>
      <c r="K45" s="58"/>
    </row>
    <row r="46" spans="2:11" x14ac:dyDescent="0.2">
      <c r="B46" s="47"/>
      <c r="C46" s="47"/>
      <c r="D46" s="58"/>
      <c r="E46" s="47" t="s">
        <v>905</v>
      </c>
      <c r="F46" s="47" t="s">
        <v>775</v>
      </c>
      <c r="G46" s="47" t="s">
        <v>910</v>
      </c>
      <c r="H46" s="58"/>
      <c r="I46" s="96" t="s">
        <v>754</v>
      </c>
      <c r="J46" s="91" t="s">
        <v>911</v>
      </c>
      <c r="K46" s="58"/>
    </row>
    <row r="47" spans="2:11" x14ac:dyDescent="0.2">
      <c r="B47" s="47"/>
      <c r="C47" s="47"/>
      <c r="D47" s="58"/>
      <c r="E47" s="47" t="s">
        <v>905</v>
      </c>
      <c r="F47" s="47" t="s">
        <v>780</v>
      </c>
      <c r="G47" s="47" t="s">
        <v>912</v>
      </c>
      <c r="H47" s="58"/>
      <c r="I47" s="96" t="s">
        <v>754</v>
      </c>
      <c r="J47" s="91" t="s">
        <v>913</v>
      </c>
      <c r="K47" s="58"/>
    </row>
    <row r="48" spans="2:11" x14ac:dyDescent="0.2">
      <c r="B48" s="47"/>
      <c r="C48" s="47"/>
      <c r="D48" s="58"/>
      <c r="E48" s="47" t="s">
        <v>905</v>
      </c>
      <c r="F48" s="47" t="s">
        <v>780</v>
      </c>
      <c r="G48" s="47" t="s">
        <v>914</v>
      </c>
      <c r="H48" s="58"/>
      <c r="I48" s="96" t="s">
        <v>915</v>
      </c>
      <c r="J48" s="91" t="s">
        <v>916</v>
      </c>
      <c r="K48" s="58"/>
    </row>
    <row r="49" spans="2:11" x14ac:dyDescent="0.2">
      <c r="B49" s="47"/>
      <c r="C49" s="47"/>
      <c r="D49" s="58"/>
      <c r="E49" s="47" t="s">
        <v>905</v>
      </c>
      <c r="F49" s="47" t="s">
        <v>780</v>
      </c>
      <c r="G49" s="47" t="s">
        <v>917</v>
      </c>
      <c r="H49" s="58"/>
      <c r="I49" s="96" t="s">
        <v>915</v>
      </c>
      <c r="J49" s="91" t="s">
        <v>918</v>
      </c>
      <c r="K49" s="58"/>
    </row>
    <row r="50" spans="2:11" x14ac:dyDescent="0.2">
      <c r="B50" s="47"/>
      <c r="C50" s="47"/>
      <c r="D50" s="58"/>
      <c r="E50" s="47" t="s">
        <v>905</v>
      </c>
      <c r="F50" s="47" t="s">
        <v>780</v>
      </c>
      <c r="G50" s="47" t="s">
        <v>919</v>
      </c>
      <c r="H50" s="58"/>
      <c r="I50" s="96" t="s">
        <v>915</v>
      </c>
      <c r="J50" s="91" t="s">
        <v>920</v>
      </c>
      <c r="K50" s="58"/>
    </row>
    <row r="51" spans="2:11" x14ac:dyDescent="0.2">
      <c r="B51" s="47"/>
      <c r="C51" s="47"/>
      <c r="D51" s="58"/>
      <c r="E51" s="47" t="s">
        <v>905</v>
      </c>
      <c r="F51" s="47" t="s">
        <v>780</v>
      </c>
      <c r="G51" s="47" t="s">
        <v>921</v>
      </c>
      <c r="H51" s="58"/>
      <c r="I51" s="96" t="s">
        <v>915</v>
      </c>
      <c r="J51" s="91" t="s">
        <v>922</v>
      </c>
      <c r="K51" s="58"/>
    </row>
    <row r="52" spans="2:11" x14ac:dyDescent="0.2">
      <c r="B52" s="47"/>
      <c r="C52" s="47"/>
      <c r="D52" s="58"/>
      <c r="E52" s="47" t="s">
        <v>905</v>
      </c>
      <c r="F52" s="47" t="s">
        <v>780</v>
      </c>
      <c r="G52" s="47" t="s">
        <v>923</v>
      </c>
      <c r="H52" s="58"/>
      <c r="I52" s="96" t="s">
        <v>915</v>
      </c>
      <c r="J52" s="91" t="s">
        <v>924</v>
      </c>
      <c r="K52" s="58"/>
    </row>
    <row r="53" spans="2:11" x14ac:dyDescent="0.2">
      <c r="B53" s="47"/>
      <c r="C53" s="47"/>
      <c r="D53" s="58"/>
      <c r="E53" s="47" t="s">
        <v>905</v>
      </c>
      <c r="F53" s="47" t="s">
        <v>832</v>
      </c>
      <c r="G53" s="47" t="s">
        <v>925</v>
      </c>
      <c r="H53" s="58"/>
      <c r="I53" s="96" t="s">
        <v>915</v>
      </c>
      <c r="J53" s="91" t="s">
        <v>926</v>
      </c>
      <c r="K53" s="58"/>
    </row>
    <row r="54" spans="2:11" x14ac:dyDescent="0.2">
      <c r="B54" s="47"/>
      <c r="C54" s="47"/>
      <c r="D54" s="58"/>
      <c r="E54" s="47" t="s">
        <v>905</v>
      </c>
      <c r="F54" s="47" t="s">
        <v>832</v>
      </c>
      <c r="G54" s="47" t="s">
        <v>837</v>
      </c>
      <c r="H54" s="58"/>
      <c r="I54" s="96" t="s">
        <v>915</v>
      </c>
      <c r="J54" s="91" t="s">
        <v>927</v>
      </c>
      <c r="K54" s="58"/>
    </row>
    <row r="55" spans="2:11" x14ac:dyDescent="0.2">
      <c r="B55" s="47"/>
      <c r="C55" s="47"/>
      <c r="D55" s="58"/>
      <c r="E55" s="47" t="s">
        <v>905</v>
      </c>
      <c r="F55" s="47" t="s">
        <v>841</v>
      </c>
      <c r="G55" s="47" t="s">
        <v>928</v>
      </c>
      <c r="H55" s="58"/>
      <c r="I55" s="96" t="s">
        <v>915</v>
      </c>
      <c r="J55" s="91" t="s">
        <v>929</v>
      </c>
      <c r="K55" s="58"/>
    </row>
    <row r="56" spans="2:11" x14ac:dyDescent="0.2">
      <c r="B56" s="47"/>
      <c r="C56" s="47"/>
      <c r="D56" s="58"/>
      <c r="E56" s="47" t="s">
        <v>905</v>
      </c>
      <c r="F56" s="47" t="s">
        <v>846</v>
      </c>
      <c r="G56" s="47" t="s">
        <v>930</v>
      </c>
      <c r="H56" s="58"/>
      <c r="I56" s="96" t="s">
        <v>931</v>
      </c>
      <c r="J56" s="91" t="s">
        <v>932</v>
      </c>
      <c r="K56" s="58"/>
    </row>
    <row r="57" spans="2:11" x14ac:dyDescent="0.2">
      <c r="I57" s="96" t="s">
        <v>931</v>
      </c>
      <c r="J57" s="91" t="s">
        <v>933</v>
      </c>
    </row>
    <row r="58" spans="2:11" x14ac:dyDescent="0.2">
      <c r="I58" s="96" t="s">
        <v>931</v>
      </c>
      <c r="J58" s="91" t="s">
        <v>934</v>
      </c>
    </row>
    <row r="59" spans="2:11" x14ac:dyDescent="0.2">
      <c r="I59" s="96" t="s">
        <v>931</v>
      </c>
      <c r="J59" s="91" t="s">
        <v>935</v>
      </c>
    </row>
    <row r="60" spans="2:11" x14ac:dyDescent="0.2">
      <c r="I60" s="96" t="s">
        <v>931</v>
      </c>
      <c r="J60" s="91" t="s">
        <v>936</v>
      </c>
    </row>
    <row r="61" spans="2:11" x14ac:dyDescent="0.2">
      <c r="I61" s="96" t="s">
        <v>931</v>
      </c>
      <c r="J61" s="91" t="s">
        <v>937</v>
      </c>
    </row>
    <row r="62" spans="2:11" x14ac:dyDescent="0.2">
      <c r="I62" s="96" t="s">
        <v>931</v>
      </c>
      <c r="J62" s="91" t="s">
        <v>938</v>
      </c>
    </row>
    <row r="63" spans="2:11" x14ac:dyDescent="0.2">
      <c r="I63" s="96" t="s">
        <v>931</v>
      </c>
      <c r="J63" s="91" t="s">
        <v>939</v>
      </c>
    </row>
    <row r="64" spans="2:11" ht="25.5" x14ac:dyDescent="0.2">
      <c r="I64" s="97" t="s">
        <v>940</v>
      </c>
      <c r="J64" s="84" t="s">
        <v>941</v>
      </c>
    </row>
    <row r="65" spans="9:10" x14ac:dyDescent="0.2">
      <c r="I65" s="91" t="s">
        <v>749</v>
      </c>
      <c r="J65" s="91" t="s">
        <v>942</v>
      </c>
    </row>
    <row r="66" spans="9:10" x14ac:dyDescent="0.2">
      <c r="I66" s="91" t="s">
        <v>749</v>
      </c>
      <c r="J66" s="91" t="s">
        <v>943</v>
      </c>
    </row>
    <row r="67" spans="9:10" x14ac:dyDescent="0.2">
      <c r="I67" s="91" t="s">
        <v>749</v>
      </c>
      <c r="J67" s="91" t="s">
        <v>944</v>
      </c>
    </row>
    <row r="68" spans="9:10" x14ac:dyDescent="0.2">
      <c r="I68" s="91" t="s">
        <v>749</v>
      </c>
      <c r="J68" s="91" t="s">
        <v>945</v>
      </c>
    </row>
    <row r="69" spans="9:10" x14ac:dyDescent="0.2">
      <c r="I69" s="91" t="s">
        <v>749</v>
      </c>
      <c r="J69" s="91" t="s">
        <v>946</v>
      </c>
    </row>
    <row r="70" spans="9:10" x14ac:dyDescent="0.2">
      <c r="I70" s="91" t="s">
        <v>947</v>
      </c>
      <c r="J70" s="91" t="s">
        <v>948</v>
      </c>
    </row>
    <row r="71" spans="9:10" x14ac:dyDescent="0.2">
      <c r="I71" s="91" t="s">
        <v>947</v>
      </c>
      <c r="J71" s="91" t="s">
        <v>949</v>
      </c>
    </row>
    <row r="72" spans="9:10" x14ac:dyDescent="0.2">
      <c r="I72" s="91" t="s">
        <v>947</v>
      </c>
      <c r="J72" s="91" t="s">
        <v>950</v>
      </c>
    </row>
    <row r="73" spans="9:10" x14ac:dyDescent="0.2">
      <c r="I73" s="91" t="s">
        <v>947</v>
      </c>
      <c r="J73" s="91" t="s">
        <v>951</v>
      </c>
    </row>
    <row r="74" spans="9:10" x14ac:dyDescent="0.2">
      <c r="I74" s="91" t="s">
        <v>947</v>
      </c>
      <c r="J74" s="91" t="s">
        <v>952</v>
      </c>
    </row>
    <row r="75" spans="9:10" x14ac:dyDescent="0.2">
      <c r="I75" s="91" t="s">
        <v>947</v>
      </c>
      <c r="J75" s="91" t="s">
        <v>953</v>
      </c>
    </row>
    <row r="76" spans="9:10" x14ac:dyDescent="0.2">
      <c r="I76" s="91" t="s">
        <v>947</v>
      </c>
      <c r="J76" s="91" t="s">
        <v>954</v>
      </c>
    </row>
    <row r="77" spans="9:10" x14ac:dyDescent="0.2">
      <c r="I77" s="91" t="s">
        <v>947</v>
      </c>
      <c r="J77" s="91" t="s">
        <v>955</v>
      </c>
    </row>
    <row r="78" spans="9:10" x14ac:dyDescent="0.2">
      <c r="I78" s="91" t="s">
        <v>947</v>
      </c>
      <c r="J78" s="91" t="s">
        <v>956</v>
      </c>
    </row>
    <row r="79" spans="9:10" x14ac:dyDescent="0.2">
      <c r="I79" s="91" t="s">
        <v>957</v>
      </c>
      <c r="J79" s="91" t="s">
        <v>939</v>
      </c>
    </row>
    <row r="80" spans="9:10" x14ac:dyDescent="0.2">
      <c r="I80" s="91" t="s">
        <v>958</v>
      </c>
      <c r="J80" s="91" t="s">
        <v>959</v>
      </c>
    </row>
    <row r="81" spans="9:10" x14ac:dyDescent="0.2">
      <c r="I81" s="96" t="s">
        <v>960</v>
      </c>
      <c r="J81" s="91" t="s">
        <v>961</v>
      </c>
    </row>
    <row r="82" spans="9:10" x14ac:dyDescent="0.2">
      <c r="I82" s="96" t="s">
        <v>960</v>
      </c>
      <c r="J82" s="91" t="s">
        <v>962</v>
      </c>
    </row>
  </sheetData>
  <dataConsolidate/>
  <mergeCells count="9">
    <mergeCell ref="B1:M1"/>
    <mergeCell ref="M2:M3"/>
    <mergeCell ref="B4:M4"/>
    <mergeCell ref="B5:M5"/>
    <mergeCell ref="B6:C6"/>
    <mergeCell ref="E6:G6"/>
    <mergeCell ref="I6:J6"/>
    <mergeCell ref="L6:M6"/>
    <mergeCell ref="C2:L3"/>
  </mergeCells>
  <dataValidations count="9">
    <dataValidation allowBlank="1" showInputMessage="1" showErrorMessage="1" prompt="Se relaciona con la conservación, protección, ordenamiento, manejo, uso y aprovechamiento de los recursos naturales renovables que contribuyen al desarrollo sostenible." sqref="I8:I47"/>
    <dataValidation allowBlank="1" showInputMessage="1" showErrorMessage="1" prompt="Se asocia a temas del aprovechamiento del territorio abarcando temas como el agropecuario, pesquero, forestal y de desarrollo rural." sqref="I48:I55"/>
    <dataValidation allowBlank="1" showInputMessage="1" showErrorMessage="1" prompt="Se trata de información que contribuye a identificar, analizar y cuantificar las probabilidades de pérdidas y efectos secundarios que se desprenden de los desastres, así como de las acciones preventivas, correctivas y reductivas correspondientes." sqref="I56:I63"/>
    <dataValidation allowBlank="1" showInputMessage="1" showErrorMessage="1" prompt="Corresponde a la delimitación de las entidades territoriales en sus diferentes niveles, límites internacionales, departamentales y municipales." sqref="I64"/>
    <dataValidation allowBlank="1" showInputMessage="1" showErrorMessage="1" prompt="Información relaciona con el inventario o censo de predios, actualizado y clasificado, de los bienes inmuebles pertenecientes al Estado y a los particulares." sqref="I65:I69"/>
    <dataValidation allowBlank="1" showInputMessage="1" showErrorMessage="1" prompt="Información asociada a la identificación y clasificación de la cobertura de los suelos y el uso que se le da, que se asocia con la explotación de los recursos naturales." sqref="I70:I78"/>
    <dataValidation allowBlank="1" showInputMessage="1" showErrorMessage="1" prompt="La geología es la composición y propiedades de los materiales geológicos (rocas y sedimentos) subterráneos y afloramientos en la superficie de la Tierra." sqref="I79"/>
    <dataValidation allowBlank="1" showInputMessage="1" showErrorMessage="1" prompt="Se asocian a éste tema objetos relacionados con la infraestructura del país que generan zonas de afectación en los predios." sqref="I80"/>
    <dataValidation allowBlank="1" showInputMessage="1" showErrorMessage="1" prompt="Corresponde a objetos territoriales asociados a la explotación y aprovechamiento de los recursos minero-energéticos que tienen un papel relevante en el desarrollo y crecimiento del país." sqref="I81:I82"/>
  </dataValidations>
  <pageMargins left="0.7" right="0.7" top="0.75" bottom="0.75" header="0.511811023622047" footer="0.511811023622047"/>
  <pageSetup orientation="portrait" horizontalDpi="300" verticalDpi="300" r:id="rId1"/>
  <drawing r:id="rId2"/>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
  <sheetViews>
    <sheetView zoomScaleNormal="100" workbookViewId="0"/>
  </sheetViews>
  <sheetFormatPr baseColWidth="10" defaultColWidth="11.42578125" defaultRowHeight="15" x14ac:dyDescent="0.25"/>
  <sheetData/>
  <pageMargins left="0.7" right="0.7" top="0.75" bottom="0.75" header="0.511811023622047" footer="0.511811023622047"/>
  <pageSetup orientation="portrait" horizontalDpi="300" verticalDpi="300"/>
  <drawing r:id="rId1"/>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FF0000"/>
  </sheetPr>
  <dimension ref="A1:AM14"/>
  <sheetViews>
    <sheetView topLeftCell="M13" zoomScale="90" zoomScaleNormal="90" workbookViewId="0">
      <selection activeCell="M13" sqref="M13"/>
    </sheetView>
  </sheetViews>
  <sheetFormatPr baseColWidth="10" defaultColWidth="11.42578125" defaultRowHeight="15" x14ac:dyDescent="0.25"/>
  <cols>
    <col min="1" max="1" width="20.140625" customWidth="1"/>
    <col min="2" max="2" width="3.7109375" customWidth="1"/>
    <col min="3" max="3" width="34.28515625" customWidth="1"/>
    <col min="4" max="4" width="3.7109375" customWidth="1"/>
    <col min="5" max="5" width="38.140625" customWidth="1"/>
    <col min="6" max="6" width="3.7109375" customWidth="1"/>
    <col min="7" max="7" width="25.140625" customWidth="1"/>
    <col min="8" max="8" width="3.7109375" customWidth="1"/>
    <col min="9" max="9" width="29.42578125" customWidth="1"/>
    <col min="10" max="10" width="3.7109375" customWidth="1"/>
    <col min="11" max="11" width="35.140625" customWidth="1"/>
    <col min="12" max="12" width="18.42578125" customWidth="1"/>
    <col min="13" max="13" width="22.7109375" customWidth="1"/>
    <col min="14" max="14" width="20.140625" customWidth="1"/>
    <col min="15" max="15" width="18" customWidth="1"/>
    <col min="16" max="17" width="18.42578125" customWidth="1"/>
    <col min="18" max="18" width="10.85546875" customWidth="1"/>
    <col min="19" max="19" width="14.42578125" customWidth="1"/>
    <col min="20" max="20" width="15.7109375" customWidth="1"/>
    <col min="26" max="26" width="27.28515625" customWidth="1"/>
    <col min="27" max="27" width="25.7109375" customWidth="1"/>
    <col min="28" max="28" width="31.85546875" customWidth="1"/>
    <col min="29" max="29" width="25.140625" customWidth="1"/>
    <col min="30" max="31" width="33" customWidth="1"/>
    <col min="32" max="32" width="23.85546875" customWidth="1"/>
    <col min="33" max="33" width="29.42578125" customWidth="1"/>
    <col min="34" max="34" width="27" customWidth="1"/>
    <col min="35" max="35" width="24.28515625" customWidth="1"/>
    <col min="36" max="36" width="20.42578125" customWidth="1"/>
    <col min="37" max="37" width="23.140625" customWidth="1"/>
    <col min="38" max="38" width="19" customWidth="1"/>
    <col min="39" max="39" width="22.85546875" customWidth="1"/>
  </cols>
  <sheetData>
    <row r="1" spans="1:39" x14ac:dyDescent="0.25">
      <c r="A1" t="s">
        <v>6</v>
      </c>
      <c r="C1" t="s">
        <v>2</v>
      </c>
      <c r="E1" t="s">
        <v>7</v>
      </c>
      <c r="G1" t="s">
        <v>8</v>
      </c>
      <c r="I1" t="s">
        <v>9</v>
      </c>
      <c r="K1" t="s">
        <v>10</v>
      </c>
      <c r="L1" t="s">
        <v>11</v>
      </c>
      <c r="M1" t="s">
        <v>12</v>
      </c>
      <c r="N1" t="s">
        <v>13</v>
      </c>
      <c r="O1" t="s">
        <v>14</v>
      </c>
      <c r="P1" t="s">
        <v>15</v>
      </c>
      <c r="Q1" t="s">
        <v>16</v>
      </c>
      <c r="R1" t="s">
        <v>17</v>
      </c>
      <c r="S1" t="s">
        <v>18</v>
      </c>
      <c r="T1" t="s">
        <v>19</v>
      </c>
      <c r="U1" t="s">
        <v>20</v>
      </c>
      <c r="V1" t="s">
        <v>21</v>
      </c>
      <c r="W1" t="s">
        <v>22</v>
      </c>
      <c r="X1" t="s">
        <v>23</v>
      </c>
      <c r="Y1" t="s">
        <v>24</v>
      </c>
      <c r="Z1" t="s">
        <v>25</v>
      </c>
      <c r="AA1" t="s">
        <v>26</v>
      </c>
      <c r="AB1" t="s">
        <v>27</v>
      </c>
      <c r="AC1" t="s">
        <v>28</v>
      </c>
      <c r="AD1" t="s">
        <v>29</v>
      </c>
      <c r="AE1" t="s">
        <v>30</v>
      </c>
      <c r="AF1" t="s">
        <v>31</v>
      </c>
      <c r="AG1" t="s">
        <v>32</v>
      </c>
      <c r="AH1" t="s">
        <v>33</v>
      </c>
      <c r="AI1" t="s">
        <v>34</v>
      </c>
      <c r="AJ1" t="s">
        <v>35</v>
      </c>
      <c r="AK1" t="s">
        <v>36</v>
      </c>
      <c r="AL1" t="s">
        <v>37</v>
      </c>
      <c r="AM1" t="s">
        <v>38</v>
      </c>
    </row>
    <row r="2" spans="1:39" ht="165" x14ac:dyDescent="0.25">
      <c r="A2" t="s">
        <v>2</v>
      </c>
      <c r="C2" t="s">
        <v>4</v>
      </c>
      <c r="E2" t="s">
        <v>39</v>
      </c>
      <c r="G2" t="s">
        <v>40</v>
      </c>
      <c r="I2" t="s">
        <v>41</v>
      </c>
      <c r="K2" t="s">
        <v>4</v>
      </c>
      <c r="L2" t="s">
        <v>42</v>
      </c>
      <c r="M2" t="s">
        <v>43</v>
      </c>
      <c r="N2" t="s">
        <v>44</v>
      </c>
      <c r="O2" t="s">
        <v>45</v>
      </c>
      <c r="P2" t="s">
        <v>46</v>
      </c>
      <c r="Q2" t="s">
        <v>47</v>
      </c>
      <c r="R2" t="s">
        <v>48</v>
      </c>
      <c r="S2" t="s">
        <v>47</v>
      </c>
      <c r="T2" t="s">
        <v>47</v>
      </c>
      <c r="U2" t="s">
        <v>47</v>
      </c>
      <c r="V2" t="s">
        <v>47</v>
      </c>
      <c r="W2" t="s">
        <v>47</v>
      </c>
      <c r="X2" t="s">
        <v>47</v>
      </c>
      <c r="Y2" t="s">
        <v>47</v>
      </c>
      <c r="Z2" s="3" t="s">
        <v>49</v>
      </c>
      <c r="AA2" s="3" t="s">
        <v>50</v>
      </c>
      <c r="AB2" s="3" t="s">
        <v>51</v>
      </c>
      <c r="AC2" s="3" t="s">
        <v>52</v>
      </c>
      <c r="AD2" s="3" t="s">
        <v>53</v>
      </c>
      <c r="AE2" s="3" t="s">
        <v>54</v>
      </c>
      <c r="AF2" t="s">
        <v>47</v>
      </c>
      <c r="AG2" t="s">
        <v>47</v>
      </c>
      <c r="AH2" t="s">
        <v>47</v>
      </c>
      <c r="AI2" t="s">
        <v>47</v>
      </c>
      <c r="AJ2" t="s">
        <v>47</v>
      </c>
      <c r="AK2" t="s">
        <v>47</v>
      </c>
      <c r="AL2" t="s">
        <v>47</v>
      </c>
      <c r="AM2" t="s">
        <v>47</v>
      </c>
    </row>
    <row r="3" spans="1:39" ht="150" x14ac:dyDescent="0.25">
      <c r="A3" t="s">
        <v>7</v>
      </c>
      <c r="E3" t="s">
        <v>55</v>
      </c>
      <c r="G3" t="s">
        <v>56</v>
      </c>
      <c r="I3" t="s">
        <v>57</v>
      </c>
      <c r="K3" t="s">
        <v>39</v>
      </c>
      <c r="L3" t="s">
        <v>58</v>
      </c>
      <c r="M3" t="s">
        <v>59</v>
      </c>
      <c r="N3" t="s">
        <v>60</v>
      </c>
      <c r="O3" t="s">
        <v>47</v>
      </c>
      <c r="P3" t="s">
        <v>47</v>
      </c>
      <c r="Q3" t="s">
        <v>47</v>
      </c>
      <c r="R3" t="s">
        <v>47</v>
      </c>
      <c r="S3" t="s">
        <v>47</v>
      </c>
      <c r="T3" t="s">
        <v>47</v>
      </c>
      <c r="U3" t="s">
        <v>47</v>
      </c>
      <c r="V3" t="s">
        <v>47</v>
      </c>
      <c r="W3" t="s">
        <v>47</v>
      </c>
      <c r="X3" t="s">
        <v>47</v>
      </c>
      <c r="Y3" t="s">
        <v>47</v>
      </c>
      <c r="Z3" s="3" t="s">
        <v>61</v>
      </c>
      <c r="AA3" s="3" t="s">
        <v>62</v>
      </c>
      <c r="AB3" s="3" t="s">
        <v>63</v>
      </c>
      <c r="AC3" t="s">
        <v>47</v>
      </c>
      <c r="AD3" t="s">
        <v>47</v>
      </c>
      <c r="AE3" t="s">
        <v>47</v>
      </c>
      <c r="AF3" t="s">
        <v>47</v>
      </c>
      <c r="AG3" t="s">
        <v>47</v>
      </c>
      <c r="AH3" t="s">
        <v>47</v>
      </c>
      <c r="AI3" t="s">
        <v>47</v>
      </c>
      <c r="AJ3" t="s">
        <v>47</v>
      </c>
      <c r="AK3" t="s">
        <v>47</v>
      </c>
      <c r="AL3" t="s">
        <v>47</v>
      </c>
      <c r="AM3" t="s">
        <v>47</v>
      </c>
    </row>
    <row r="4" spans="1:39" s="3" customFormat="1" ht="105" x14ac:dyDescent="0.25">
      <c r="A4" s="3" t="s">
        <v>8</v>
      </c>
      <c r="E4" s="3" t="s">
        <v>64</v>
      </c>
      <c r="G4" s="3" t="s">
        <v>65</v>
      </c>
      <c r="I4" s="3" t="s">
        <v>66</v>
      </c>
      <c r="K4" s="3" t="s">
        <v>55</v>
      </c>
      <c r="L4" s="3" t="s">
        <v>67</v>
      </c>
      <c r="M4" s="3" t="s">
        <v>68</v>
      </c>
      <c r="N4" s="3" t="s">
        <v>69</v>
      </c>
      <c r="O4" s="3" t="s">
        <v>70</v>
      </c>
      <c r="P4" s="3" t="s">
        <v>71</v>
      </c>
      <c r="Q4" s="3" t="s">
        <v>47</v>
      </c>
      <c r="R4" s="3" t="s">
        <v>72</v>
      </c>
      <c r="S4" s="3" t="s">
        <v>73</v>
      </c>
      <c r="T4" s="3" t="s">
        <v>74</v>
      </c>
      <c r="U4" s="3" t="s">
        <v>75</v>
      </c>
      <c r="V4" s="3" t="s">
        <v>76</v>
      </c>
      <c r="W4" s="3" t="s">
        <v>77</v>
      </c>
      <c r="X4" s="3" t="s">
        <v>47</v>
      </c>
      <c r="Y4" s="3" t="s">
        <v>47</v>
      </c>
      <c r="Z4" s="3" t="s">
        <v>78</v>
      </c>
      <c r="AA4" s="3" t="s">
        <v>79</v>
      </c>
      <c r="AB4" s="3" t="s">
        <v>80</v>
      </c>
      <c r="AC4" s="3" t="s">
        <v>81</v>
      </c>
      <c r="AD4" s="3" t="s">
        <v>82</v>
      </c>
      <c r="AE4" s="3" t="s">
        <v>83</v>
      </c>
      <c r="AF4" s="3" t="s">
        <v>84</v>
      </c>
      <c r="AG4" s="3" t="s">
        <v>85</v>
      </c>
      <c r="AH4" s="3" t="s">
        <v>86</v>
      </c>
      <c r="AI4" s="3" t="s">
        <v>87</v>
      </c>
      <c r="AJ4" s="3" t="s">
        <v>88</v>
      </c>
      <c r="AK4" s="3" t="s">
        <v>47</v>
      </c>
      <c r="AL4" s="3" t="s">
        <v>47</v>
      </c>
      <c r="AM4" s="3" t="s">
        <v>47</v>
      </c>
    </row>
    <row r="5" spans="1:39" ht="75" x14ac:dyDescent="0.25">
      <c r="A5" t="s">
        <v>9</v>
      </c>
      <c r="E5" t="s">
        <v>89</v>
      </c>
      <c r="I5" t="s">
        <v>90</v>
      </c>
      <c r="K5" t="s">
        <v>64</v>
      </c>
      <c r="L5" t="s">
        <v>91</v>
      </c>
      <c r="M5" t="s">
        <v>92</v>
      </c>
      <c r="N5" t="s">
        <v>93</v>
      </c>
      <c r="O5" t="s">
        <v>94</v>
      </c>
      <c r="P5" t="s">
        <v>47</v>
      </c>
      <c r="Q5" t="s">
        <v>47</v>
      </c>
      <c r="R5" t="s">
        <v>47</v>
      </c>
      <c r="S5" t="s">
        <v>47</v>
      </c>
      <c r="T5" t="s">
        <v>47</v>
      </c>
      <c r="U5" t="s">
        <v>47</v>
      </c>
      <c r="V5" t="s">
        <v>47</v>
      </c>
      <c r="W5" t="s">
        <v>47</v>
      </c>
      <c r="X5" t="s">
        <v>47</v>
      </c>
      <c r="Y5" t="s">
        <v>47</v>
      </c>
      <c r="Z5" s="3" t="s">
        <v>95</v>
      </c>
      <c r="AA5" s="3" t="s">
        <v>96</v>
      </c>
      <c r="AB5" s="3" t="s">
        <v>97</v>
      </c>
      <c r="AC5" s="3" t="s">
        <v>98</v>
      </c>
      <c r="AD5" t="s">
        <v>47</v>
      </c>
      <c r="AE5" t="s">
        <v>47</v>
      </c>
      <c r="AF5" t="s">
        <v>47</v>
      </c>
      <c r="AG5" t="s">
        <v>47</v>
      </c>
      <c r="AH5" t="s">
        <v>47</v>
      </c>
      <c r="AI5" t="s">
        <v>47</v>
      </c>
      <c r="AJ5" t="s">
        <v>47</v>
      </c>
      <c r="AK5" t="s">
        <v>47</v>
      </c>
      <c r="AL5" t="s">
        <v>47</v>
      </c>
      <c r="AM5" t="s">
        <v>47</v>
      </c>
    </row>
    <row r="6" spans="1:39" s="3" customFormat="1" ht="75" x14ac:dyDescent="0.25">
      <c r="E6" s="3" t="s">
        <v>99</v>
      </c>
      <c r="K6" s="3" t="s">
        <v>89</v>
      </c>
      <c r="L6" s="3" t="s">
        <v>100</v>
      </c>
      <c r="M6" s="3" t="s">
        <v>101</v>
      </c>
      <c r="N6" s="3" t="s">
        <v>102</v>
      </c>
      <c r="O6" s="3" t="s">
        <v>103</v>
      </c>
      <c r="P6" s="3" t="s">
        <v>47</v>
      </c>
      <c r="Q6" s="3" t="s">
        <v>47</v>
      </c>
      <c r="R6" s="3" t="s">
        <v>47</v>
      </c>
      <c r="S6" s="3" t="s">
        <v>47</v>
      </c>
      <c r="T6" s="3" t="s">
        <v>47</v>
      </c>
      <c r="U6" s="3" t="s">
        <v>47</v>
      </c>
      <c r="V6" s="3" t="s">
        <v>47</v>
      </c>
      <c r="W6" s="3" t="s">
        <v>47</v>
      </c>
      <c r="X6" s="3" t="s">
        <v>47</v>
      </c>
      <c r="Y6" s="3" t="s">
        <v>47</v>
      </c>
      <c r="Z6" s="3" t="s">
        <v>104</v>
      </c>
      <c r="AA6" s="3" t="s">
        <v>105</v>
      </c>
      <c r="AB6" s="3" t="s">
        <v>106</v>
      </c>
      <c r="AC6" s="3" t="s">
        <v>107</v>
      </c>
      <c r="AD6" s="3" t="s">
        <v>47</v>
      </c>
      <c r="AE6" s="3" t="s">
        <v>47</v>
      </c>
      <c r="AF6" s="3" t="s">
        <v>47</v>
      </c>
      <c r="AG6" s="3" t="s">
        <v>47</v>
      </c>
      <c r="AH6" s="3" t="s">
        <v>47</v>
      </c>
      <c r="AI6" s="3" t="s">
        <v>47</v>
      </c>
      <c r="AJ6" s="3" t="s">
        <v>47</v>
      </c>
      <c r="AK6" s="3" t="s">
        <v>47</v>
      </c>
      <c r="AL6" s="3" t="s">
        <v>47</v>
      </c>
      <c r="AM6" s="3" t="s">
        <v>47</v>
      </c>
    </row>
    <row r="7" spans="1:39" s="3" customFormat="1" ht="165" x14ac:dyDescent="0.25">
      <c r="K7" s="3" t="s">
        <v>99</v>
      </c>
      <c r="L7" s="3" t="s">
        <v>108</v>
      </c>
      <c r="M7" s="3" t="s">
        <v>109</v>
      </c>
      <c r="N7" s="3" t="s">
        <v>110</v>
      </c>
      <c r="O7" s="3" t="s">
        <v>111</v>
      </c>
      <c r="P7" s="3" t="s">
        <v>112</v>
      </c>
      <c r="Q7" s="3" t="s">
        <v>47</v>
      </c>
      <c r="R7" s="3" t="s">
        <v>113</v>
      </c>
      <c r="S7" s="3" t="s">
        <v>114</v>
      </c>
      <c r="T7" s="3" t="s">
        <v>115</v>
      </c>
      <c r="U7" s="3" t="s">
        <v>116</v>
      </c>
      <c r="V7" s="3" t="s">
        <v>117</v>
      </c>
      <c r="W7" s="3" t="s">
        <v>118</v>
      </c>
      <c r="X7" s="3" t="s">
        <v>119</v>
      </c>
      <c r="Y7" s="3" t="s">
        <v>120</v>
      </c>
      <c r="Z7" s="3" t="s">
        <v>121</v>
      </c>
      <c r="AA7" s="3" t="s">
        <v>122</v>
      </c>
      <c r="AB7" s="3" t="s">
        <v>123</v>
      </c>
      <c r="AC7" s="3" t="s">
        <v>124</v>
      </c>
      <c r="AD7" s="3" t="s">
        <v>125</v>
      </c>
      <c r="AE7" s="3" t="s">
        <v>126</v>
      </c>
      <c r="AF7" s="3" t="s">
        <v>127</v>
      </c>
      <c r="AG7" s="3" t="s">
        <v>128</v>
      </c>
      <c r="AH7" s="3" t="s">
        <v>129</v>
      </c>
      <c r="AI7" s="3" t="s">
        <v>130</v>
      </c>
      <c r="AJ7" s="3" t="s">
        <v>131</v>
      </c>
      <c r="AK7" s="3" t="s">
        <v>132</v>
      </c>
      <c r="AL7" s="3" t="s">
        <v>133</v>
      </c>
      <c r="AM7" s="3" t="s">
        <v>47</v>
      </c>
    </row>
    <row r="8" spans="1:39" s="3" customFormat="1" ht="150" x14ac:dyDescent="0.25">
      <c r="K8" s="3" t="s">
        <v>40</v>
      </c>
      <c r="L8" s="3" t="s">
        <v>134</v>
      </c>
      <c r="M8" s="3" t="s">
        <v>135</v>
      </c>
      <c r="N8" s="3" t="s">
        <v>136</v>
      </c>
      <c r="O8" s="3" t="s">
        <v>137</v>
      </c>
      <c r="P8" s="3" t="s">
        <v>138</v>
      </c>
      <c r="Q8" s="3" t="s">
        <v>47</v>
      </c>
      <c r="R8" s="3" t="s">
        <v>139</v>
      </c>
      <c r="S8" s="3" t="s">
        <v>140</v>
      </c>
      <c r="T8" s="3" t="s">
        <v>47</v>
      </c>
      <c r="U8" s="3" t="s">
        <v>47</v>
      </c>
      <c r="V8" s="3" t="s">
        <v>47</v>
      </c>
      <c r="W8" s="3" t="s">
        <v>47</v>
      </c>
      <c r="X8" s="3" t="s">
        <v>47</v>
      </c>
      <c r="Y8" s="3" t="s">
        <v>47</v>
      </c>
      <c r="Z8" s="3" t="s">
        <v>141</v>
      </c>
      <c r="AA8" s="3" t="s">
        <v>142</v>
      </c>
      <c r="AB8" s="3" t="s">
        <v>143</v>
      </c>
      <c r="AC8" s="3" t="s">
        <v>144</v>
      </c>
      <c r="AD8" s="3" t="s">
        <v>145</v>
      </c>
      <c r="AE8" s="3" t="s">
        <v>146</v>
      </c>
      <c r="AF8" s="3" t="s">
        <v>147</v>
      </c>
      <c r="AG8" s="3" t="s">
        <v>47</v>
      </c>
      <c r="AH8" s="3" t="s">
        <v>47</v>
      </c>
      <c r="AI8" s="3" t="s">
        <v>47</v>
      </c>
      <c r="AJ8" s="3" t="s">
        <v>47</v>
      </c>
      <c r="AK8" s="3" t="s">
        <v>47</v>
      </c>
      <c r="AL8" s="3" t="s">
        <v>47</v>
      </c>
      <c r="AM8" s="3" t="s">
        <v>47</v>
      </c>
    </row>
    <row r="9" spans="1:39" s="3" customFormat="1" ht="75" x14ac:dyDescent="0.25">
      <c r="K9" s="3" t="s">
        <v>56</v>
      </c>
      <c r="L9" s="3" t="s">
        <v>148</v>
      </c>
      <c r="M9" s="3" t="s">
        <v>149</v>
      </c>
      <c r="N9" s="3" t="s">
        <v>150</v>
      </c>
      <c r="O9" s="3" t="s">
        <v>151</v>
      </c>
      <c r="P9" s="3" t="s">
        <v>152</v>
      </c>
      <c r="Q9" s="3" t="s">
        <v>47</v>
      </c>
      <c r="R9" s="3" t="s">
        <v>67</v>
      </c>
      <c r="S9" s="3" t="s">
        <v>47</v>
      </c>
      <c r="T9" s="3" t="s">
        <v>47</v>
      </c>
      <c r="U9" s="3" t="s">
        <v>47</v>
      </c>
      <c r="V9" s="3" t="s">
        <v>47</v>
      </c>
      <c r="W9" s="3" t="s">
        <v>47</v>
      </c>
      <c r="X9" s="3" t="s">
        <v>47</v>
      </c>
      <c r="Y9" s="3" t="s">
        <v>47</v>
      </c>
      <c r="Z9" s="3" t="s">
        <v>153</v>
      </c>
      <c r="AA9" s="3" t="s">
        <v>154</v>
      </c>
      <c r="AB9" s="3" t="s">
        <v>155</v>
      </c>
      <c r="AC9" s="3" t="s">
        <v>156</v>
      </c>
      <c r="AD9" s="3" t="s">
        <v>157</v>
      </c>
      <c r="AE9" s="3" t="s">
        <v>158</v>
      </c>
      <c r="AF9" s="3" t="s">
        <v>47</v>
      </c>
      <c r="AG9" s="3" t="s">
        <v>47</v>
      </c>
      <c r="AH9" s="3" t="s">
        <v>47</v>
      </c>
      <c r="AI9" s="3" t="s">
        <v>47</v>
      </c>
      <c r="AJ9" s="3" t="s">
        <v>47</v>
      </c>
      <c r="AK9" s="3" t="s">
        <v>47</v>
      </c>
      <c r="AL9" s="3" t="s">
        <v>47</v>
      </c>
      <c r="AM9" s="3" t="s">
        <v>47</v>
      </c>
    </row>
    <row r="10" spans="1:39" s="3" customFormat="1" ht="60" x14ac:dyDescent="0.25">
      <c r="K10" s="3" t="s">
        <v>65</v>
      </c>
      <c r="L10" s="3" t="s">
        <v>159</v>
      </c>
      <c r="M10" s="3" t="s">
        <v>160</v>
      </c>
      <c r="N10" s="3" t="s">
        <v>161</v>
      </c>
      <c r="O10" s="3" t="s">
        <v>162</v>
      </c>
      <c r="P10" s="3" t="s">
        <v>163</v>
      </c>
      <c r="Q10" s="3" t="s">
        <v>47</v>
      </c>
      <c r="R10" s="3" t="s">
        <v>47</v>
      </c>
      <c r="S10" s="3" t="s">
        <v>47</v>
      </c>
      <c r="T10" s="3" t="s">
        <v>47</v>
      </c>
      <c r="U10" s="3" t="s">
        <v>47</v>
      </c>
      <c r="V10" s="3" t="s">
        <v>47</v>
      </c>
      <c r="W10" s="3" t="s">
        <v>47</v>
      </c>
      <c r="X10" s="3" t="s">
        <v>47</v>
      </c>
      <c r="Y10" s="3" t="s">
        <v>47</v>
      </c>
      <c r="Z10" s="3" t="s">
        <v>164</v>
      </c>
      <c r="AA10" s="3" t="s">
        <v>165</v>
      </c>
      <c r="AB10" s="3" t="s">
        <v>166</v>
      </c>
      <c r="AC10" s="3" t="s">
        <v>167</v>
      </c>
      <c r="AD10" s="3" t="s">
        <v>168</v>
      </c>
      <c r="AE10" s="3" t="s">
        <v>47</v>
      </c>
      <c r="AF10" s="3" t="s">
        <v>47</v>
      </c>
      <c r="AG10" s="3" t="s">
        <v>47</v>
      </c>
      <c r="AH10" s="3" t="s">
        <v>47</v>
      </c>
      <c r="AI10" s="3" t="s">
        <v>47</v>
      </c>
      <c r="AJ10" s="3" t="s">
        <v>47</v>
      </c>
      <c r="AK10" s="3" t="s">
        <v>47</v>
      </c>
      <c r="AL10" s="3" t="s">
        <v>47</v>
      </c>
      <c r="AM10" s="3" t="s">
        <v>47</v>
      </c>
    </row>
    <row r="11" spans="1:39" s="3" customFormat="1" ht="60" x14ac:dyDescent="0.25">
      <c r="K11" s="3" t="s">
        <v>41</v>
      </c>
      <c r="L11" s="3" t="s">
        <v>169</v>
      </c>
      <c r="M11" s="3" t="s">
        <v>170</v>
      </c>
      <c r="N11" s="3" t="s">
        <v>47</v>
      </c>
      <c r="O11" s="3" t="s">
        <v>47</v>
      </c>
      <c r="P11" s="3" t="s">
        <v>47</v>
      </c>
      <c r="Q11" s="3" t="s">
        <v>47</v>
      </c>
      <c r="R11" s="3" t="s">
        <v>47</v>
      </c>
      <c r="S11" s="3" t="s">
        <v>47</v>
      </c>
      <c r="T11" s="3" t="s">
        <v>47</v>
      </c>
      <c r="U11" s="3" t="s">
        <v>47</v>
      </c>
      <c r="V11" s="3" t="s">
        <v>47</v>
      </c>
      <c r="W11" s="3" t="s">
        <v>47</v>
      </c>
      <c r="X11" s="3" t="s">
        <v>47</v>
      </c>
      <c r="Y11" s="3" t="s">
        <v>47</v>
      </c>
      <c r="Z11" s="3" t="s">
        <v>171</v>
      </c>
      <c r="AA11" s="3" t="s">
        <v>172</v>
      </c>
      <c r="AB11" s="3" t="s">
        <v>47</v>
      </c>
      <c r="AC11" s="3" t="s">
        <v>47</v>
      </c>
      <c r="AD11" s="3" t="s">
        <v>47</v>
      </c>
      <c r="AE11" s="3" t="s">
        <v>47</v>
      </c>
      <c r="AF11" s="3" t="s">
        <v>47</v>
      </c>
      <c r="AG11" s="3" t="s">
        <v>47</v>
      </c>
      <c r="AH11" s="3" t="s">
        <v>47</v>
      </c>
      <c r="AI11" s="3" t="s">
        <v>47</v>
      </c>
      <c r="AJ11" s="3" t="s">
        <v>47</v>
      </c>
      <c r="AK11" s="3" t="s">
        <v>47</v>
      </c>
      <c r="AL11" s="3" t="s">
        <v>47</v>
      </c>
      <c r="AM11" s="3" t="s">
        <v>47</v>
      </c>
    </row>
    <row r="12" spans="1:39" s="3" customFormat="1" ht="300" x14ac:dyDescent="0.25">
      <c r="K12" s="3" t="s">
        <v>57</v>
      </c>
      <c r="L12" s="3" t="s">
        <v>173</v>
      </c>
      <c r="M12" s="3" t="s">
        <v>174</v>
      </c>
      <c r="N12" s="3" t="s">
        <v>175</v>
      </c>
      <c r="O12" s="3" t="s">
        <v>176</v>
      </c>
      <c r="P12" s="3" t="s">
        <v>177</v>
      </c>
      <c r="Q12" s="3" t="s">
        <v>47</v>
      </c>
      <c r="R12" s="3" t="s">
        <v>47</v>
      </c>
      <c r="S12" s="3" t="s">
        <v>47</v>
      </c>
      <c r="T12" s="3" t="s">
        <v>47</v>
      </c>
      <c r="U12" s="3" t="s">
        <v>47</v>
      </c>
      <c r="V12" s="3" t="s">
        <v>47</v>
      </c>
      <c r="W12" s="3" t="s">
        <v>47</v>
      </c>
      <c r="X12" s="3" t="s">
        <v>47</v>
      </c>
      <c r="Y12" s="3" t="s">
        <v>47</v>
      </c>
      <c r="Z12" s="3" t="s">
        <v>178</v>
      </c>
      <c r="AA12" s="3" t="s">
        <v>179</v>
      </c>
      <c r="AB12" s="3" t="s">
        <v>180</v>
      </c>
      <c r="AC12" s="3" t="s">
        <v>181</v>
      </c>
      <c r="AD12" s="3" t="s">
        <v>182</v>
      </c>
      <c r="AE12" s="3" t="s">
        <v>47</v>
      </c>
      <c r="AF12" s="3" t="s">
        <v>47</v>
      </c>
      <c r="AG12" s="3" t="s">
        <v>47</v>
      </c>
      <c r="AH12" s="3" t="s">
        <v>47</v>
      </c>
      <c r="AI12" s="3" t="s">
        <v>47</v>
      </c>
      <c r="AJ12" s="3" t="s">
        <v>47</v>
      </c>
      <c r="AK12" s="3" t="s">
        <v>47</v>
      </c>
      <c r="AL12" s="3" t="s">
        <v>47</v>
      </c>
      <c r="AM12" s="3" t="s">
        <v>47</v>
      </c>
    </row>
    <row r="13" spans="1:39" s="3" customFormat="1" ht="90" x14ac:dyDescent="0.25">
      <c r="K13" s="3" t="s">
        <v>66</v>
      </c>
      <c r="L13" s="3" t="s">
        <v>183</v>
      </c>
      <c r="M13" s="3" t="s">
        <v>184</v>
      </c>
      <c r="N13" s="3" t="s">
        <v>185</v>
      </c>
      <c r="O13" s="3" t="s">
        <v>186</v>
      </c>
      <c r="P13" s="3" t="s">
        <v>47</v>
      </c>
      <c r="Q13" s="3" t="s">
        <v>47</v>
      </c>
      <c r="R13" s="3" t="s">
        <v>47</v>
      </c>
      <c r="S13" s="3" t="s">
        <v>47</v>
      </c>
      <c r="T13" s="3" t="s">
        <v>47</v>
      </c>
      <c r="U13" s="3" t="s">
        <v>47</v>
      </c>
      <c r="V13" s="3" t="s">
        <v>47</v>
      </c>
      <c r="W13" s="3" t="s">
        <v>47</v>
      </c>
      <c r="X13" s="3" t="s">
        <v>47</v>
      </c>
      <c r="Y13" s="3" t="s">
        <v>47</v>
      </c>
      <c r="Z13" s="3" t="s">
        <v>187</v>
      </c>
      <c r="AA13" s="3" t="s">
        <v>188</v>
      </c>
      <c r="AB13" s="3" t="s">
        <v>189</v>
      </c>
      <c r="AC13" s="3" t="s">
        <v>47</v>
      </c>
      <c r="AD13" s="3" t="s">
        <v>47</v>
      </c>
      <c r="AE13" s="3" t="s">
        <v>47</v>
      </c>
      <c r="AF13" s="3" t="s">
        <v>47</v>
      </c>
      <c r="AG13" s="3" t="s">
        <v>47</v>
      </c>
      <c r="AH13" s="3" t="s">
        <v>47</v>
      </c>
      <c r="AI13" s="3" t="s">
        <v>47</v>
      </c>
      <c r="AJ13" s="3" t="s">
        <v>47</v>
      </c>
      <c r="AK13" s="3" t="s">
        <v>47</v>
      </c>
      <c r="AL13" s="3" t="s">
        <v>47</v>
      </c>
      <c r="AM13" s="3" t="s">
        <v>47</v>
      </c>
    </row>
    <row r="14" spans="1:39" ht="60" x14ac:dyDescent="0.25">
      <c r="K14" t="s">
        <v>90</v>
      </c>
      <c r="L14" t="s">
        <v>190</v>
      </c>
      <c r="M14" t="s">
        <v>191</v>
      </c>
      <c r="N14" t="s">
        <v>192</v>
      </c>
      <c r="O14" t="s">
        <v>47</v>
      </c>
      <c r="P14" t="s">
        <v>47</v>
      </c>
      <c r="Q14" t="s">
        <v>47</v>
      </c>
      <c r="R14" t="s">
        <v>47</v>
      </c>
      <c r="S14" t="s">
        <v>47</v>
      </c>
      <c r="T14" t="s">
        <v>47</v>
      </c>
      <c r="U14" t="s">
        <v>47</v>
      </c>
      <c r="V14" t="s">
        <v>47</v>
      </c>
      <c r="W14" t="s">
        <v>47</v>
      </c>
      <c r="X14" t="s">
        <v>47</v>
      </c>
      <c r="Y14" t="s">
        <v>47</v>
      </c>
      <c r="Z14" s="3" t="s">
        <v>193</v>
      </c>
      <c r="AA14" s="3" t="s">
        <v>194</v>
      </c>
      <c r="AB14" s="3" t="s">
        <v>195</v>
      </c>
      <c r="AC14" t="s">
        <v>47</v>
      </c>
      <c r="AD14" t="s">
        <v>47</v>
      </c>
      <c r="AE14" t="s">
        <v>47</v>
      </c>
      <c r="AF14" t="s">
        <v>47</v>
      </c>
      <c r="AG14" t="s">
        <v>47</v>
      </c>
      <c r="AH14" t="s">
        <v>47</v>
      </c>
      <c r="AI14" t="s">
        <v>47</v>
      </c>
      <c r="AJ14" t="s">
        <v>47</v>
      </c>
      <c r="AK14" t="s">
        <v>47</v>
      </c>
      <c r="AL14" t="s">
        <v>47</v>
      </c>
      <c r="AM14" t="s">
        <v>47</v>
      </c>
    </row>
  </sheetData>
  <pageMargins left="0.7" right="0.7" top="0.75" bottom="0.75" header="0.511811023622047" footer="0.511811023622047"/>
  <pageSetup orientation="portrait" horizontalDpi="300" verticalDpi="300" r:id="rId1"/>
  <tableParts count="6">
    <tablePart r:id="rId2"/>
    <tablePart r:id="rId3"/>
    <tablePart r:id="rId4"/>
    <tablePart r:id="rId5"/>
    <tablePart r:id="rId6"/>
    <tablePart r:id="rId7"/>
  </tableParts>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B1:F17"/>
  <sheetViews>
    <sheetView showGridLines="0" zoomScaleNormal="100" workbookViewId="0">
      <selection activeCell="E11" sqref="E11"/>
    </sheetView>
  </sheetViews>
  <sheetFormatPr baseColWidth="10" defaultColWidth="10.85546875" defaultRowHeight="14.25" x14ac:dyDescent="0.2"/>
  <cols>
    <col min="1" max="1" width="3.7109375" style="9" customWidth="1"/>
    <col min="2" max="2" width="35.140625" style="17" customWidth="1"/>
    <col min="3" max="3" width="49" style="17" customWidth="1"/>
    <col min="4" max="4" width="36.7109375" style="17" customWidth="1"/>
    <col min="5" max="5" width="36.42578125" style="17" customWidth="1"/>
    <col min="6" max="6" width="34.140625" style="17" customWidth="1"/>
    <col min="7" max="16384" width="10.85546875" style="9"/>
  </cols>
  <sheetData>
    <row r="1" spans="2:6" s="5" customFormat="1" ht="20.25" customHeight="1" x14ac:dyDescent="0.2">
      <c r="B1" s="115"/>
      <c r="C1" s="115"/>
      <c r="D1" s="115"/>
      <c r="E1" s="115"/>
      <c r="F1" s="115"/>
    </row>
    <row r="2" spans="2:6" s="5" customFormat="1" ht="32.25" customHeight="1" x14ac:dyDescent="0.2">
      <c r="B2" s="7" t="str">
        <f>_00Tabla_VARIABLES_GLOBALES[[#This Row],[Valor]]</f>
        <v>Cod. FO-GTIC-015</v>
      </c>
      <c r="C2" s="124" t="s">
        <v>0</v>
      </c>
      <c r="D2" s="124"/>
      <c r="E2" s="124"/>
      <c r="F2" s="125"/>
    </row>
    <row r="3" spans="2:6" s="5" customFormat="1" ht="31.5" customHeight="1" x14ac:dyDescent="0.2">
      <c r="B3" s="7" t="str">
        <f>_00Tabla_VARIABLES_GLOBALES[[#This Row],[Valor]]</f>
        <v>Versión 3</v>
      </c>
      <c r="C3" s="124"/>
      <c r="D3" s="124"/>
      <c r="E3" s="124"/>
      <c r="F3" s="125"/>
    </row>
    <row r="4" spans="2:6" s="5" customFormat="1" ht="20.25" customHeight="1" x14ac:dyDescent="0.2">
      <c r="B4" s="115"/>
      <c r="C4" s="115"/>
      <c r="D4" s="115"/>
      <c r="E4" s="115"/>
      <c r="F4" s="115"/>
    </row>
    <row r="5" spans="2:6" s="5" customFormat="1" ht="30" customHeight="1" x14ac:dyDescent="0.2">
      <c r="B5" s="126" t="s">
        <v>196</v>
      </c>
      <c r="C5" s="126"/>
      <c r="D5" s="126"/>
      <c r="E5" s="126"/>
      <c r="F5" s="126"/>
    </row>
    <row r="6" spans="2:6" s="5" customFormat="1" ht="15.75" x14ac:dyDescent="0.2">
      <c r="B6" s="123" t="s">
        <v>197</v>
      </c>
      <c r="C6" s="123"/>
      <c r="D6" s="123"/>
      <c r="E6" s="123"/>
      <c r="F6" s="123"/>
    </row>
    <row r="7" spans="2:6" s="5" customFormat="1" x14ac:dyDescent="0.2">
      <c r="B7" s="16" t="s">
        <v>42</v>
      </c>
      <c r="C7" s="16" t="s">
        <v>43</v>
      </c>
      <c r="D7" s="16" t="s">
        <v>44</v>
      </c>
      <c r="E7" s="16" t="s">
        <v>45</v>
      </c>
      <c r="F7" s="16" t="s">
        <v>46</v>
      </c>
    </row>
    <row r="8" spans="2:6" x14ac:dyDescent="0.2">
      <c r="B8" s="12" t="s">
        <v>198</v>
      </c>
      <c r="C8" s="12" t="s">
        <v>199</v>
      </c>
      <c r="D8" s="12" t="s">
        <v>200</v>
      </c>
      <c r="E8" s="12" t="s">
        <v>963</v>
      </c>
      <c r="F8" s="12" t="s">
        <v>201</v>
      </c>
    </row>
    <row r="9" spans="2:6" x14ac:dyDescent="0.2">
      <c r="B9" s="12" t="s">
        <v>198</v>
      </c>
      <c r="C9" s="12" t="s">
        <v>199</v>
      </c>
      <c r="D9" s="12" t="s">
        <v>200</v>
      </c>
      <c r="E9" s="12" t="s">
        <v>964</v>
      </c>
      <c r="F9" s="12" t="s">
        <v>201</v>
      </c>
    </row>
    <row r="10" spans="2:6" x14ac:dyDescent="0.2">
      <c r="B10" s="12" t="s">
        <v>202</v>
      </c>
      <c r="C10" s="12" t="s">
        <v>203</v>
      </c>
      <c r="D10" s="12"/>
      <c r="E10" s="12"/>
      <c r="F10" s="12" t="s">
        <v>204</v>
      </c>
    </row>
    <row r="11" spans="2:6" x14ac:dyDescent="0.2">
      <c r="B11" s="12" t="s">
        <v>202</v>
      </c>
      <c r="C11" s="12" t="s">
        <v>203</v>
      </c>
      <c r="D11" s="12"/>
      <c r="E11" s="12"/>
      <c r="F11" s="12" t="s">
        <v>204</v>
      </c>
    </row>
    <row r="12" spans="2:6" x14ac:dyDescent="0.2">
      <c r="B12" s="12" t="s">
        <v>202</v>
      </c>
      <c r="C12" s="12" t="s">
        <v>203</v>
      </c>
      <c r="D12" s="12"/>
      <c r="E12" s="12"/>
      <c r="F12" s="12" t="s">
        <v>204</v>
      </c>
    </row>
    <row r="13" spans="2:6" x14ac:dyDescent="0.2">
      <c r="B13" s="12" t="s">
        <v>202</v>
      </c>
      <c r="C13" s="12" t="s">
        <v>203</v>
      </c>
      <c r="D13" s="12"/>
      <c r="E13" s="12"/>
      <c r="F13" s="12" t="s">
        <v>204</v>
      </c>
    </row>
    <row r="14" spans="2:6" x14ac:dyDescent="0.2">
      <c r="B14" s="12" t="s">
        <v>202</v>
      </c>
      <c r="C14" s="12" t="s">
        <v>203</v>
      </c>
      <c r="D14" s="12"/>
      <c r="E14" s="12"/>
      <c r="F14" s="12" t="s">
        <v>204</v>
      </c>
    </row>
    <row r="15" spans="2:6" x14ac:dyDescent="0.2">
      <c r="B15" s="12" t="s">
        <v>202</v>
      </c>
      <c r="C15" s="12" t="s">
        <v>203</v>
      </c>
      <c r="D15" s="12"/>
      <c r="E15" s="12"/>
      <c r="F15" s="12" t="s">
        <v>204</v>
      </c>
    </row>
    <row r="16" spans="2:6" x14ac:dyDescent="0.2">
      <c r="B16" s="12" t="s">
        <v>202</v>
      </c>
      <c r="C16" s="12" t="s">
        <v>203</v>
      </c>
      <c r="D16" s="12"/>
      <c r="E16" s="12"/>
      <c r="F16" s="12" t="s">
        <v>204</v>
      </c>
    </row>
    <row r="17" spans="2:6" x14ac:dyDescent="0.2">
      <c r="B17" s="12" t="s">
        <v>202</v>
      </c>
      <c r="C17" s="12" t="s">
        <v>203</v>
      </c>
      <c r="D17" s="12"/>
      <c r="E17" s="12"/>
      <c r="F17" s="12" t="s">
        <v>204</v>
      </c>
    </row>
  </sheetData>
  <dataConsolidate/>
  <mergeCells count="6">
    <mergeCell ref="B6:F6"/>
    <mergeCell ref="B1:F1"/>
    <mergeCell ref="C2:E3"/>
    <mergeCell ref="F2:F3"/>
    <mergeCell ref="B4:F4"/>
    <mergeCell ref="B5:F5"/>
  </mergeCells>
  <dataValidations count="4">
    <dataValidation type="list" allowBlank="1" showInputMessage="1" showErrorMessage="1" sqref="C8:C17">
      <formula1>INDIRECT("_03Tabla"&amp;$B8)</formula1>
      <formula2>0</formula2>
    </dataValidation>
    <dataValidation type="list" allowBlank="1" showErrorMessage="1" sqref="F8:F17">
      <formula1>INDIRECT("_02Tabla_ACCION[ACCION]")</formula1>
      <formula2>0</formula2>
    </dataValidation>
    <dataValidation type="list" allowBlank="1" showInputMessage="1" showErrorMessage="1" sqref="B9:B17">
      <formula1>INDIRECT("_03Tabla_ESTRUCTURA[ESTRUCTURA]")</formula1>
      <formula2>0</formula2>
    </dataValidation>
    <dataValidation type="list" allowBlank="1" showInputMessage="1" showErrorMessage="1" sqref="B8">
      <formula1>INDIRECT("_03Tabla_ESTRUCTURA[ESTRUCTURA]")</formula1>
    </dataValidation>
  </dataValidations>
  <pageMargins left="0.7" right="0.7" top="0.75" bottom="0.75" header="0.511811023622047" footer="0.511811023622047"/>
  <pageSetup orientation="portrait" horizontalDpi="300" verticalDpi="300" r:id="rId1"/>
  <drawing r:id="rId2"/>
  <tableParts count="1">
    <tablePart r:id="rId3"/>
  </tableParts>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EE68"/>
  <sheetViews>
    <sheetView zoomScale="80" zoomScaleNormal="80" workbookViewId="0">
      <selection activeCell="A34" sqref="A34"/>
    </sheetView>
  </sheetViews>
  <sheetFormatPr baseColWidth="10" defaultColWidth="11.42578125" defaultRowHeight="15" x14ac:dyDescent="0.25"/>
  <cols>
    <col min="1" max="1" width="40.7109375" customWidth="1"/>
    <col min="2" max="2" width="3.7109375" customWidth="1"/>
    <col min="3" max="3" width="30.7109375" customWidth="1"/>
    <col min="4" max="4" width="3.7109375" customWidth="1"/>
    <col min="5" max="5" width="30.7109375" customWidth="1"/>
    <col min="6" max="6" width="3.7109375" customWidth="1"/>
    <col min="7" max="7" width="30.7109375" customWidth="1"/>
    <col min="8" max="8" width="3.7109375" customWidth="1"/>
    <col min="9" max="9" width="30.7109375" customWidth="1"/>
    <col min="10" max="10" width="3.7109375" customWidth="1"/>
    <col min="11" max="11" width="30.7109375" customWidth="1"/>
    <col min="12" max="12" width="3.7109375" customWidth="1"/>
    <col min="13" max="13" width="30.7109375" customWidth="1"/>
    <col min="14" max="14" width="3.7109375" customWidth="1"/>
    <col min="15" max="15" width="30.7109375" customWidth="1"/>
    <col min="16" max="16" width="3.7109375" customWidth="1"/>
    <col min="17" max="17" width="30.7109375" customWidth="1"/>
    <col min="18" max="18" width="3.7109375" customWidth="1"/>
    <col min="19" max="19" width="30.7109375" customWidth="1"/>
    <col min="20" max="20" width="3.7109375" customWidth="1"/>
    <col min="21" max="21" width="30.7109375" customWidth="1"/>
    <col min="22" max="22" width="3.7109375" customWidth="1"/>
    <col min="23" max="23" width="30.7109375" customWidth="1"/>
    <col min="24" max="24" width="3.7109375" customWidth="1"/>
    <col min="25" max="25" width="30.7109375" customWidth="1"/>
    <col min="26" max="26" width="3.7109375" customWidth="1"/>
    <col min="27" max="27" width="30.7109375" customWidth="1"/>
    <col min="28" max="28" width="3.7109375" customWidth="1"/>
    <col min="29" max="29" width="30.7109375" customWidth="1"/>
    <col min="30" max="30" width="3.7109375" customWidth="1"/>
    <col min="31" max="31" width="30.7109375" customWidth="1"/>
    <col min="32" max="32" width="3.7109375" customWidth="1"/>
    <col min="33" max="33" width="30.7109375" customWidth="1"/>
    <col min="34" max="34" width="3.7109375" customWidth="1"/>
    <col min="35" max="35" width="30.7109375" customWidth="1"/>
    <col min="36" max="36" width="3.7109375" customWidth="1"/>
    <col min="37" max="37" width="30.7109375" customWidth="1"/>
    <col min="38" max="38" width="3.7109375" customWidth="1"/>
    <col min="39" max="39" width="30.7109375" customWidth="1"/>
    <col min="40" max="40" width="3.7109375" customWidth="1"/>
    <col min="41" max="41" width="30.7109375" customWidth="1"/>
    <col min="42" max="42" width="3.7109375" customWidth="1"/>
    <col min="43" max="43" width="30.7109375" customWidth="1"/>
    <col min="44" max="44" width="3.7109375" customWidth="1"/>
    <col min="45" max="45" width="30.7109375" customWidth="1"/>
    <col min="46" max="46" width="3.7109375" customWidth="1"/>
    <col min="47" max="47" width="30.7109375" customWidth="1"/>
    <col min="48" max="48" width="3.7109375" customWidth="1"/>
    <col min="49" max="49" width="30.7109375" customWidth="1"/>
    <col min="50" max="50" width="3.7109375" customWidth="1"/>
    <col min="51" max="51" width="30.7109375" customWidth="1"/>
    <col min="52" max="52" width="3.7109375" customWidth="1"/>
    <col min="53" max="53" width="30.7109375" customWidth="1"/>
    <col min="54" max="54" width="3.7109375" customWidth="1"/>
    <col min="55" max="55" width="30.7109375" customWidth="1"/>
    <col min="56" max="56" width="3.7109375" customWidth="1"/>
    <col min="57" max="57" width="30.7109375" customWidth="1"/>
    <col min="58" max="58" width="3.7109375" customWidth="1"/>
    <col min="59" max="59" width="30.7109375" customWidth="1"/>
    <col min="60" max="60" width="3.7109375" customWidth="1"/>
    <col min="61" max="61" width="30.7109375" customWidth="1"/>
    <col min="62" max="62" width="3.7109375" customWidth="1"/>
    <col min="63" max="63" width="30.7109375" customWidth="1"/>
    <col min="64" max="64" width="3.7109375" customWidth="1"/>
    <col min="65" max="65" width="33.28515625" customWidth="1"/>
    <col min="66" max="66" width="3.7109375" customWidth="1"/>
    <col min="67" max="67" width="30.7109375" customWidth="1"/>
    <col min="68" max="68" width="3.7109375" customWidth="1"/>
    <col min="69" max="69" width="30.7109375" customWidth="1"/>
    <col min="70" max="70" width="3.7109375" customWidth="1"/>
    <col min="71" max="71" width="30.7109375" customWidth="1"/>
    <col min="72" max="72" width="3.7109375" customWidth="1"/>
    <col min="73" max="73" width="30.7109375" customWidth="1"/>
    <col min="74" max="74" width="3.7109375" customWidth="1"/>
    <col min="75" max="75" width="30.7109375" customWidth="1"/>
    <col min="76" max="76" width="3.7109375" customWidth="1"/>
    <col min="77" max="77" width="30.7109375" customWidth="1"/>
    <col min="78" max="78" width="3.7109375" customWidth="1"/>
    <col min="79" max="79" width="30.7109375" customWidth="1"/>
    <col min="80" max="80" width="3.7109375" customWidth="1"/>
    <col min="81" max="81" width="30.7109375" customWidth="1"/>
    <col min="82" max="82" width="3.7109375" customWidth="1"/>
    <col min="83" max="83" width="30.7109375" customWidth="1"/>
    <col min="84" max="84" width="3.7109375" customWidth="1"/>
    <col min="85" max="85" width="30.7109375" customWidth="1"/>
    <col min="86" max="86" width="3.7109375" customWidth="1"/>
    <col min="87" max="87" width="30.7109375" customWidth="1"/>
    <col min="88" max="88" width="3.7109375" customWidth="1"/>
    <col min="89" max="89" width="30.7109375" customWidth="1"/>
    <col min="90" max="90" width="3.7109375" customWidth="1"/>
    <col min="91" max="91" width="30.7109375" customWidth="1"/>
    <col min="92" max="92" width="3.7109375" customWidth="1"/>
    <col min="93" max="93" width="30.7109375" customWidth="1"/>
    <col min="94" max="94" width="3.7109375" customWidth="1"/>
    <col min="95" max="95" width="30.7109375" customWidth="1"/>
    <col min="96" max="96" width="3.7109375" customWidth="1"/>
    <col min="97" max="97" width="30.7109375" customWidth="1"/>
    <col min="98" max="98" width="3.7109375" customWidth="1"/>
    <col min="99" max="99" width="30.7109375" customWidth="1"/>
    <col min="100" max="100" width="3.7109375" customWidth="1"/>
    <col min="101" max="101" width="30.7109375" customWidth="1"/>
    <col min="102" max="102" width="3.7109375" customWidth="1"/>
    <col min="103" max="103" width="30.7109375" customWidth="1"/>
    <col min="104" max="104" width="3.7109375" customWidth="1"/>
    <col min="105" max="105" width="30.7109375" customWidth="1"/>
    <col min="106" max="106" width="3.7109375" customWidth="1"/>
    <col min="107" max="107" width="30.7109375" customWidth="1"/>
    <col min="108" max="108" width="3.7109375" customWidth="1"/>
    <col min="109" max="109" width="30.7109375" customWidth="1"/>
    <col min="110" max="110" width="3.7109375" customWidth="1"/>
    <col min="111" max="111" width="30.7109375" customWidth="1"/>
    <col min="112" max="112" width="3.7109375" customWidth="1"/>
    <col min="113" max="113" width="30.7109375" customWidth="1"/>
    <col min="114" max="114" width="3.7109375" customWidth="1"/>
    <col min="115" max="115" width="30.7109375" customWidth="1"/>
    <col min="116" max="116" width="3.7109375" customWidth="1"/>
    <col min="117" max="117" width="30.7109375" customWidth="1"/>
    <col min="118" max="118" width="3.7109375" customWidth="1"/>
    <col min="119" max="119" width="30.7109375" customWidth="1"/>
    <col min="120" max="120" width="3.7109375" customWidth="1"/>
    <col min="121" max="121" width="27.7109375" customWidth="1"/>
    <col min="122" max="122" width="3.7109375" customWidth="1"/>
    <col min="123" max="123" width="30.7109375" customWidth="1"/>
    <col min="124" max="124" width="3.7109375" customWidth="1"/>
    <col min="125" max="125" width="30.7109375" customWidth="1"/>
    <col min="126" max="126" width="3.7109375" customWidth="1"/>
    <col min="127" max="127" width="30.7109375" customWidth="1"/>
    <col min="128" max="128" width="3.7109375" customWidth="1"/>
    <col min="129" max="129" width="30.7109375" customWidth="1"/>
    <col min="130" max="130" width="3.7109375" customWidth="1"/>
    <col min="131" max="131" width="30.7109375" customWidth="1"/>
    <col min="132" max="132" width="3.7109375" customWidth="1"/>
    <col min="133" max="133" width="30.7109375" customWidth="1"/>
    <col min="135" max="135" width="27.42578125" customWidth="1"/>
  </cols>
  <sheetData>
    <row r="1" spans="1:135" x14ac:dyDescent="0.25">
      <c r="A1" t="s">
        <v>205</v>
      </c>
      <c r="C1" t="s">
        <v>202</v>
      </c>
      <c r="E1" t="s">
        <v>206</v>
      </c>
      <c r="G1" t="s">
        <v>198</v>
      </c>
      <c r="I1" t="s">
        <v>207</v>
      </c>
      <c r="K1" t="s">
        <v>208</v>
      </c>
      <c r="M1" t="s">
        <v>209</v>
      </c>
      <c r="O1" t="s">
        <v>210</v>
      </c>
      <c r="Q1" t="s">
        <v>211</v>
      </c>
      <c r="S1" t="s">
        <v>212</v>
      </c>
      <c r="U1" t="s">
        <v>213</v>
      </c>
      <c r="W1" t="s">
        <v>214</v>
      </c>
      <c r="Y1" t="s">
        <v>215</v>
      </c>
      <c r="AA1" t="s">
        <v>216</v>
      </c>
      <c r="AC1" t="s">
        <v>217</v>
      </c>
      <c r="AE1" t="s">
        <v>218</v>
      </c>
      <c r="AG1" t="s">
        <v>219</v>
      </c>
      <c r="AI1" t="s">
        <v>220</v>
      </c>
      <c r="AK1" t="s">
        <v>221</v>
      </c>
      <c r="AM1" t="s">
        <v>222</v>
      </c>
      <c r="AO1" t="s">
        <v>223</v>
      </c>
      <c r="AQ1" t="s">
        <v>224</v>
      </c>
      <c r="AS1" t="s">
        <v>225</v>
      </c>
      <c r="AU1" t="s">
        <v>226</v>
      </c>
      <c r="AW1" t="s">
        <v>227</v>
      </c>
      <c r="AY1" t="s">
        <v>228</v>
      </c>
      <c r="BA1" t="s">
        <v>229</v>
      </c>
      <c r="BC1" t="s">
        <v>230</v>
      </c>
      <c r="BE1" t="s">
        <v>231</v>
      </c>
      <c r="BG1" t="s">
        <v>232</v>
      </c>
      <c r="BI1" t="s">
        <v>233</v>
      </c>
      <c r="BK1" t="s">
        <v>234</v>
      </c>
      <c r="BM1" t="s">
        <v>235</v>
      </c>
      <c r="BO1" t="s">
        <v>236</v>
      </c>
      <c r="BQ1" t="s">
        <v>237</v>
      </c>
      <c r="BS1" t="s">
        <v>238</v>
      </c>
      <c r="BU1" t="s">
        <v>239</v>
      </c>
      <c r="BW1" t="s">
        <v>240</v>
      </c>
      <c r="BY1" t="s">
        <v>241</v>
      </c>
      <c r="CA1" t="s">
        <v>242</v>
      </c>
      <c r="CC1" t="s">
        <v>243</v>
      </c>
      <c r="CE1" t="s">
        <v>244</v>
      </c>
      <c r="CG1" t="s">
        <v>245</v>
      </c>
      <c r="CI1" t="s">
        <v>246</v>
      </c>
      <c r="CK1" t="s">
        <v>247</v>
      </c>
      <c r="CM1" t="s">
        <v>248</v>
      </c>
      <c r="CO1" t="s">
        <v>249</v>
      </c>
      <c r="CQ1" t="s">
        <v>250</v>
      </c>
      <c r="CS1" t="s">
        <v>251</v>
      </c>
      <c r="CU1" t="s">
        <v>252</v>
      </c>
      <c r="CW1" t="s">
        <v>253</v>
      </c>
      <c r="CY1" t="s">
        <v>254</v>
      </c>
      <c r="DA1" t="s">
        <v>255</v>
      </c>
      <c r="DC1" t="s">
        <v>256</v>
      </c>
      <c r="DE1" t="s">
        <v>257</v>
      </c>
      <c r="DG1" t="s">
        <v>258</v>
      </c>
      <c r="DI1" t="s">
        <v>259</v>
      </c>
      <c r="DK1" t="s">
        <v>260</v>
      </c>
      <c r="DM1" t="s">
        <v>261</v>
      </c>
      <c r="DO1" t="s">
        <v>262</v>
      </c>
      <c r="DQ1" t="s">
        <v>263</v>
      </c>
      <c r="DS1" t="s">
        <v>264</v>
      </c>
      <c r="DU1" t="s">
        <v>265</v>
      </c>
      <c r="DW1" t="s">
        <v>266</v>
      </c>
      <c r="DY1" t="s">
        <v>267</v>
      </c>
      <c r="EA1" t="s">
        <v>268</v>
      </c>
      <c r="EC1" t="s">
        <v>269</v>
      </c>
      <c r="EE1" t="s">
        <v>270</v>
      </c>
    </row>
    <row r="2" spans="1:135" x14ac:dyDescent="0.25">
      <c r="A2" t="s">
        <v>202</v>
      </c>
      <c r="C2" t="s">
        <v>203</v>
      </c>
      <c r="E2" t="s">
        <v>271</v>
      </c>
      <c r="G2" t="s">
        <v>272</v>
      </c>
      <c r="I2" t="s">
        <v>273</v>
      </c>
      <c r="K2" t="s">
        <v>274</v>
      </c>
      <c r="M2" t="s">
        <v>275</v>
      </c>
      <c r="O2" t="s">
        <v>276</v>
      </c>
      <c r="Q2" t="s">
        <v>277</v>
      </c>
      <c r="S2" t="s">
        <v>278</v>
      </c>
      <c r="U2" t="s">
        <v>279</v>
      </c>
      <c r="W2" t="s">
        <v>280</v>
      </c>
      <c r="Y2" t="s">
        <v>281</v>
      </c>
      <c r="AA2" t="s">
        <v>282</v>
      </c>
      <c r="AC2" t="s">
        <v>283</v>
      </c>
      <c r="AE2" t="s">
        <v>284</v>
      </c>
      <c r="AG2" t="s">
        <v>285</v>
      </c>
      <c r="AI2" t="s">
        <v>286</v>
      </c>
      <c r="AK2" t="s">
        <v>287</v>
      </c>
      <c r="AM2" t="s">
        <v>288</v>
      </c>
      <c r="AO2" t="s">
        <v>289</v>
      </c>
      <c r="AQ2" t="s">
        <v>290</v>
      </c>
      <c r="AS2" t="s">
        <v>291</v>
      </c>
      <c r="AU2" t="s">
        <v>292</v>
      </c>
      <c r="AW2" t="s">
        <v>293</v>
      </c>
      <c r="AY2" t="s">
        <v>294</v>
      </c>
      <c r="BA2" t="s">
        <v>295</v>
      </c>
      <c r="BC2" t="s">
        <v>296</v>
      </c>
      <c r="BE2" t="s">
        <v>297</v>
      </c>
      <c r="BG2" t="s">
        <v>298</v>
      </c>
      <c r="BI2" t="s">
        <v>299</v>
      </c>
      <c r="BK2" t="s">
        <v>300</v>
      </c>
      <c r="BM2" t="s">
        <v>301</v>
      </c>
      <c r="BO2" t="s">
        <v>302</v>
      </c>
      <c r="BQ2" t="s">
        <v>303</v>
      </c>
      <c r="BS2" t="s">
        <v>304</v>
      </c>
      <c r="BU2" t="s">
        <v>305</v>
      </c>
      <c r="BW2" t="s">
        <v>306</v>
      </c>
      <c r="BY2" t="s">
        <v>307</v>
      </c>
      <c r="CA2" t="s">
        <v>308</v>
      </c>
      <c r="CC2" t="s">
        <v>309</v>
      </c>
      <c r="CE2" t="s">
        <v>310</v>
      </c>
      <c r="CG2" t="s">
        <v>311</v>
      </c>
      <c r="CI2" t="s">
        <v>312</v>
      </c>
      <c r="CK2" t="s">
        <v>313</v>
      </c>
      <c r="CM2" t="s">
        <v>314</v>
      </c>
      <c r="CO2" t="s">
        <v>315</v>
      </c>
      <c r="CQ2" t="s">
        <v>316</v>
      </c>
      <c r="CS2" t="s">
        <v>317</v>
      </c>
      <c r="CU2" t="s">
        <v>318</v>
      </c>
      <c r="CW2" t="s">
        <v>319</v>
      </c>
      <c r="CY2" t="s">
        <v>320</v>
      </c>
      <c r="DA2" t="s">
        <v>321</v>
      </c>
      <c r="DC2" t="s">
        <v>322</v>
      </c>
      <c r="DE2" t="s">
        <v>323</v>
      </c>
      <c r="DG2" t="s">
        <v>324</v>
      </c>
      <c r="DI2" t="s">
        <v>325</v>
      </c>
      <c r="DK2" t="s">
        <v>326</v>
      </c>
      <c r="DM2" t="s">
        <v>327</v>
      </c>
      <c r="DO2" t="s">
        <v>328</v>
      </c>
      <c r="DQ2" t="s">
        <v>329</v>
      </c>
      <c r="DS2" t="s">
        <v>330</v>
      </c>
      <c r="DU2" t="s">
        <v>331</v>
      </c>
      <c r="DW2" t="s">
        <v>332</v>
      </c>
      <c r="DY2" t="s">
        <v>333</v>
      </c>
      <c r="EA2" t="s">
        <v>334</v>
      </c>
      <c r="EC2" t="s">
        <v>335</v>
      </c>
      <c r="EE2" t="s">
        <v>336</v>
      </c>
    </row>
    <row r="3" spans="1:135" x14ac:dyDescent="0.25">
      <c r="A3" t="s">
        <v>206</v>
      </c>
      <c r="E3" t="s">
        <v>337</v>
      </c>
      <c r="G3" t="s">
        <v>199</v>
      </c>
      <c r="U3" t="s">
        <v>338</v>
      </c>
      <c r="W3" t="s">
        <v>339</v>
      </c>
      <c r="Y3" t="s">
        <v>340</v>
      </c>
      <c r="AA3" t="s">
        <v>341</v>
      </c>
      <c r="AC3" t="s">
        <v>342</v>
      </c>
      <c r="AE3" t="s">
        <v>343</v>
      </c>
      <c r="AI3" t="s">
        <v>344</v>
      </c>
      <c r="AK3" t="s">
        <v>345</v>
      </c>
      <c r="AM3" t="s">
        <v>346</v>
      </c>
      <c r="AO3" t="s">
        <v>347</v>
      </c>
      <c r="AS3" t="s">
        <v>348</v>
      </c>
      <c r="AU3" t="s">
        <v>349</v>
      </c>
      <c r="AW3" t="s">
        <v>350</v>
      </c>
      <c r="AY3" t="s">
        <v>351</v>
      </c>
      <c r="BA3" t="s">
        <v>352</v>
      </c>
      <c r="BC3" t="s">
        <v>353</v>
      </c>
      <c r="BE3" t="s">
        <v>354</v>
      </c>
      <c r="BG3" t="s">
        <v>355</v>
      </c>
      <c r="BM3" t="s">
        <v>356</v>
      </c>
    </row>
    <row r="4" spans="1:135" x14ac:dyDescent="0.25">
      <c r="A4" t="s">
        <v>198</v>
      </c>
      <c r="G4" t="s">
        <v>357</v>
      </c>
      <c r="U4" t="s">
        <v>358</v>
      </c>
      <c r="Y4" t="s">
        <v>359</v>
      </c>
      <c r="AC4" t="s">
        <v>360</v>
      </c>
      <c r="AE4" t="s">
        <v>361</v>
      </c>
      <c r="AI4" t="s">
        <v>362</v>
      </c>
      <c r="AK4" t="s">
        <v>363</v>
      </c>
      <c r="AU4" t="s">
        <v>364</v>
      </c>
      <c r="AW4" t="s">
        <v>365</v>
      </c>
      <c r="BA4" t="s">
        <v>366</v>
      </c>
      <c r="BC4" t="s">
        <v>281</v>
      </c>
      <c r="BE4" t="s">
        <v>367</v>
      </c>
      <c r="BG4" t="s">
        <v>368</v>
      </c>
    </row>
    <row r="5" spans="1:135" x14ac:dyDescent="0.25">
      <c r="A5" t="s">
        <v>207</v>
      </c>
      <c r="Y5" t="s">
        <v>336</v>
      </c>
      <c r="AI5" t="s">
        <v>369</v>
      </c>
      <c r="AW5" t="s">
        <v>370</v>
      </c>
      <c r="BE5" t="s">
        <v>371</v>
      </c>
      <c r="BG5" t="s">
        <v>372</v>
      </c>
    </row>
    <row r="6" spans="1:135" x14ac:dyDescent="0.25">
      <c r="A6" t="s">
        <v>208</v>
      </c>
      <c r="AI6" t="s">
        <v>373</v>
      </c>
    </row>
    <row r="7" spans="1:135" x14ac:dyDescent="0.25">
      <c r="A7" t="s">
        <v>209</v>
      </c>
    </row>
    <row r="8" spans="1:135" x14ac:dyDescent="0.25">
      <c r="A8" t="s">
        <v>210</v>
      </c>
    </row>
    <row r="9" spans="1:135" x14ac:dyDescent="0.25">
      <c r="A9" t="s">
        <v>211</v>
      </c>
    </row>
    <row r="10" spans="1:135" x14ac:dyDescent="0.25">
      <c r="A10" t="s">
        <v>212</v>
      </c>
    </row>
    <row r="11" spans="1:135" x14ac:dyDescent="0.25">
      <c r="A11" t="s">
        <v>213</v>
      </c>
    </row>
    <row r="12" spans="1:135" x14ac:dyDescent="0.25">
      <c r="A12" t="s">
        <v>214</v>
      </c>
    </row>
    <row r="13" spans="1:135" x14ac:dyDescent="0.25">
      <c r="A13" t="s">
        <v>215</v>
      </c>
    </row>
    <row r="14" spans="1:135" x14ac:dyDescent="0.25">
      <c r="A14" t="s">
        <v>216</v>
      </c>
    </row>
    <row r="15" spans="1:135" x14ac:dyDescent="0.25">
      <c r="A15" t="s">
        <v>217</v>
      </c>
    </row>
    <row r="16" spans="1:135" x14ac:dyDescent="0.25">
      <c r="A16" t="s">
        <v>218</v>
      </c>
    </row>
    <row r="17" spans="1:1" x14ac:dyDescent="0.25">
      <c r="A17" t="s">
        <v>219</v>
      </c>
    </row>
    <row r="18" spans="1:1" x14ac:dyDescent="0.25">
      <c r="A18" t="s">
        <v>220</v>
      </c>
    </row>
    <row r="19" spans="1:1" x14ac:dyDescent="0.25">
      <c r="A19" t="s">
        <v>221</v>
      </c>
    </row>
    <row r="20" spans="1:1" x14ac:dyDescent="0.25">
      <c r="A20" t="s">
        <v>222</v>
      </c>
    </row>
    <row r="21" spans="1:1" x14ac:dyDescent="0.25">
      <c r="A21" t="s">
        <v>223</v>
      </c>
    </row>
    <row r="22" spans="1:1" x14ac:dyDescent="0.25">
      <c r="A22" t="s">
        <v>224</v>
      </c>
    </row>
    <row r="23" spans="1:1" x14ac:dyDescent="0.25">
      <c r="A23" t="s">
        <v>225</v>
      </c>
    </row>
    <row r="24" spans="1:1" x14ac:dyDescent="0.25">
      <c r="A24" t="s">
        <v>226</v>
      </c>
    </row>
    <row r="25" spans="1:1" x14ac:dyDescent="0.25">
      <c r="A25" t="s">
        <v>227</v>
      </c>
    </row>
    <row r="26" spans="1:1" x14ac:dyDescent="0.25">
      <c r="A26" t="s">
        <v>228</v>
      </c>
    </row>
    <row r="27" spans="1:1" x14ac:dyDescent="0.25">
      <c r="A27" t="s">
        <v>229</v>
      </c>
    </row>
    <row r="28" spans="1:1" x14ac:dyDescent="0.25">
      <c r="A28" t="s">
        <v>230</v>
      </c>
    </row>
    <row r="29" spans="1:1" x14ac:dyDescent="0.25">
      <c r="A29" t="s">
        <v>231</v>
      </c>
    </row>
    <row r="30" spans="1:1" x14ac:dyDescent="0.25">
      <c r="A30" t="s">
        <v>232</v>
      </c>
    </row>
    <row r="31" spans="1:1" x14ac:dyDescent="0.25">
      <c r="A31" t="s">
        <v>233</v>
      </c>
    </row>
    <row r="32" spans="1:1" x14ac:dyDescent="0.25">
      <c r="A32" t="s">
        <v>234</v>
      </c>
    </row>
    <row r="33" spans="1:1" x14ac:dyDescent="0.25">
      <c r="A33" t="s">
        <v>374</v>
      </c>
    </row>
    <row r="34" spans="1:1" x14ac:dyDescent="0.25">
      <c r="A34" t="s">
        <v>236</v>
      </c>
    </row>
    <row r="35" spans="1:1" x14ac:dyDescent="0.25">
      <c r="A35" t="s">
        <v>237</v>
      </c>
    </row>
    <row r="36" spans="1:1" x14ac:dyDescent="0.25">
      <c r="A36" t="s">
        <v>238</v>
      </c>
    </row>
    <row r="37" spans="1:1" x14ac:dyDescent="0.25">
      <c r="A37" t="s">
        <v>239</v>
      </c>
    </row>
    <row r="38" spans="1:1" x14ac:dyDescent="0.25">
      <c r="A38" t="s">
        <v>240</v>
      </c>
    </row>
    <row r="39" spans="1:1" x14ac:dyDescent="0.25">
      <c r="A39" t="s">
        <v>241</v>
      </c>
    </row>
    <row r="40" spans="1:1" x14ac:dyDescent="0.25">
      <c r="A40" t="s">
        <v>242</v>
      </c>
    </row>
    <row r="41" spans="1:1" x14ac:dyDescent="0.25">
      <c r="A41" t="s">
        <v>243</v>
      </c>
    </row>
    <row r="42" spans="1:1" x14ac:dyDescent="0.25">
      <c r="A42" t="s">
        <v>244</v>
      </c>
    </row>
    <row r="43" spans="1:1" x14ac:dyDescent="0.25">
      <c r="A43" t="s">
        <v>245</v>
      </c>
    </row>
    <row r="44" spans="1:1" x14ac:dyDescent="0.25">
      <c r="A44" t="s">
        <v>246</v>
      </c>
    </row>
    <row r="45" spans="1:1" x14ac:dyDescent="0.25">
      <c r="A45" t="s">
        <v>247</v>
      </c>
    </row>
    <row r="46" spans="1:1" x14ac:dyDescent="0.25">
      <c r="A46" t="s">
        <v>248</v>
      </c>
    </row>
    <row r="47" spans="1:1" x14ac:dyDescent="0.25">
      <c r="A47" t="s">
        <v>249</v>
      </c>
    </row>
    <row r="48" spans="1:1" x14ac:dyDescent="0.25">
      <c r="A48" t="s">
        <v>250</v>
      </c>
    </row>
    <row r="49" spans="1:1" x14ac:dyDescent="0.25">
      <c r="A49" t="s">
        <v>251</v>
      </c>
    </row>
    <row r="50" spans="1:1" x14ac:dyDescent="0.25">
      <c r="A50" t="s">
        <v>252</v>
      </c>
    </row>
    <row r="51" spans="1:1" x14ac:dyDescent="0.25">
      <c r="A51" t="s">
        <v>253</v>
      </c>
    </row>
    <row r="52" spans="1:1" x14ac:dyDescent="0.25">
      <c r="A52" t="s">
        <v>254</v>
      </c>
    </row>
    <row r="53" spans="1:1" x14ac:dyDescent="0.25">
      <c r="A53" t="s">
        <v>255</v>
      </c>
    </row>
    <row r="54" spans="1:1" x14ac:dyDescent="0.25">
      <c r="A54" t="s">
        <v>256</v>
      </c>
    </row>
    <row r="55" spans="1:1" x14ac:dyDescent="0.25">
      <c r="A55" t="s">
        <v>257</v>
      </c>
    </row>
    <row r="56" spans="1:1" x14ac:dyDescent="0.25">
      <c r="A56" t="s">
        <v>258</v>
      </c>
    </row>
    <row r="57" spans="1:1" x14ac:dyDescent="0.25">
      <c r="A57" t="s">
        <v>259</v>
      </c>
    </row>
    <row r="58" spans="1:1" x14ac:dyDescent="0.25">
      <c r="A58" t="s">
        <v>260</v>
      </c>
    </row>
    <row r="59" spans="1:1" x14ac:dyDescent="0.25">
      <c r="A59" t="s">
        <v>261</v>
      </c>
    </row>
    <row r="60" spans="1:1" x14ac:dyDescent="0.25">
      <c r="A60" t="s">
        <v>262</v>
      </c>
    </row>
    <row r="61" spans="1:1" x14ac:dyDescent="0.25">
      <c r="A61" t="s">
        <v>263</v>
      </c>
    </row>
    <row r="62" spans="1:1" x14ac:dyDescent="0.25">
      <c r="A62" t="s">
        <v>264</v>
      </c>
    </row>
    <row r="63" spans="1:1" x14ac:dyDescent="0.25">
      <c r="A63" t="s">
        <v>265</v>
      </c>
    </row>
    <row r="64" spans="1:1" x14ac:dyDescent="0.25">
      <c r="A64" t="s">
        <v>266</v>
      </c>
    </row>
    <row r="65" spans="1:1" x14ac:dyDescent="0.25">
      <c r="A65" t="s">
        <v>267</v>
      </c>
    </row>
    <row r="66" spans="1:1" x14ac:dyDescent="0.25">
      <c r="A66" t="s">
        <v>268</v>
      </c>
    </row>
    <row r="67" spans="1:1" x14ac:dyDescent="0.25">
      <c r="A67" t="s">
        <v>269</v>
      </c>
    </row>
    <row r="68" spans="1:1" x14ac:dyDescent="0.25">
      <c r="A68" t="s">
        <v>270</v>
      </c>
    </row>
  </sheetData>
  <dataConsolidate/>
  <pageMargins left="0.7" right="0.7" top="0.75" bottom="0.75" header="0.511811023622047" footer="0.511811023622047"/>
  <pageSetup orientation="portrait" horizontalDpi="300" verticalDpi="300" r:id="rId1"/>
  <tableParts count="68">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 r:id="rId44"/>
    <tablePart r:id="rId45"/>
    <tablePart r:id="rId46"/>
    <tablePart r:id="rId47"/>
    <tablePart r:id="rId48"/>
    <tablePart r:id="rId49"/>
    <tablePart r:id="rId50"/>
    <tablePart r:id="rId51"/>
    <tablePart r:id="rId52"/>
    <tablePart r:id="rId53"/>
    <tablePart r:id="rId54"/>
    <tablePart r:id="rId55"/>
    <tablePart r:id="rId56"/>
    <tablePart r:id="rId57"/>
    <tablePart r:id="rId58"/>
    <tablePart r:id="rId59"/>
    <tablePart r:id="rId60"/>
    <tablePart r:id="rId61"/>
    <tablePart r:id="rId62"/>
    <tablePart r:id="rId63"/>
    <tablePart r:id="rId64"/>
    <tablePart r:id="rId65"/>
    <tablePart r:id="rId66"/>
    <tablePart r:id="rId67"/>
    <tablePart r:id="rId68"/>
    <tablePart r:id="rId69"/>
  </tablePart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B1:AI20"/>
  <sheetViews>
    <sheetView showGridLines="0" zoomScale="90" zoomScaleNormal="90" workbookViewId="0">
      <pane xSplit="4" topLeftCell="V1" activePane="topRight" state="frozen"/>
      <selection pane="topRight" activeCell="AI12" sqref="AI12"/>
    </sheetView>
  </sheetViews>
  <sheetFormatPr baseColWidth="10" defaultColWidth="11.42578125" defaultRowHeight="14.25" x14ac:dyDescent="0.25"/>
  <cols>
    <col min="1" max="1" width="3.7109375" style="11" customWidth="1"/>
    <col min="2" max="2" width="29.28515625" style="11" customWidth="1"/>
    <col min="3" max="3" width="29.85546875" style="11" customWidth="1"/>
    <col min="4" max="4" width="40.7109375" style="11" customWidth="1"/>
    <col min="5" max="5" width="43" style="11" customWidth="1"/>
    <col min="6" max="6" width="28" style="11" customWidth="1"/>
    <col min="7" max="7" width="37.7109375" style="11" customWidth="1"/>
    <col min="8" max="8" width="28.28515625" style="11" customWidth="1"/>
    <col min="9" max="9" width="32.28515625" style="11" customWidth="1"/>
    <col min="10" max="10" width="27.85546875" style="11" customWidth="1"/>
    <col min="11" max="11" width="24.42578125" style="11" customWidth="1"/>
    <col min="12" max="12" width="27" style="11" customWidth="1"/>
    <col min="13" max="14" width="25.85546875" style="11" customWidth="1"/>
    <col min="15" max="15" width="29.42578125" style="11" customWidth="1"/>
    <col min="16" max="16" width="25.85546875" style="11" customWidth="1"/>
    <col min="17" max="17" width="26.7109375" style="11" customWidth="1"/>
    <col min="18" max="18" width="26.140625" style="11" customWidth="1"/>
    <col min="19" max="19" width="32.42578125" style="11" customWidth="1"/>
    <col min="20" max="20" width="36.28515625" style="11" customWidth="1"/>
    <col min="21" max="22" width="35" style="11" customWidth="1"/>
    <col min="23" max="23" width="25.42578125" style="11" customWidth="1"/>
    <col min="24" max="24" width="16.28515625" style="11" customWidth="1"/>
    <col min="25" max="25" width="11.42578125" style="11"/>
    <col min="26" max="26" width="15.85546875" style="11" customWidth="1"/>
    <col min="27" max="27" width="26.85546875" style="11" customWidth="1"/>
    <col min="28" max="28" width="18.85546875" style="11" customWidth="1"/>
    <col min="29" max="29" width="23.42578125" style="11" customWidth="1"/>
    <col min="30" max="30" width="18.85546875" style="11" customWidth="1"/>
    <col min="31" max="31" width="21.7109375" style="11" customWidth="1"/>
    <col min="32" max="32" width="19.28515625" style="11" customWidth="1"/>
    <col min="33" max="33" width="22.28515625" style="11" customWidth="1"/>
    <col min="34" max="34" width="23.5703125" style="11" customWidth="1"/>
    <col min="35" max="35" width="29.85546875" style="11" customWidth="1"/>
    <col min="36" max="16384" width="11.42578125" style="11"/>
  </cols>
  <sheetData>
    <row r="1" spans="2:35" s="20" customFormat="1" ht="20.25" customHeight="1" x14ac:dyDescent="0.25">
      <c r="B1" s="18"/>
      <c r="C1" s="19"/>
      <c r="D1" s="19"/>
      <c r="E1" s="19"/>
      <c r="F1" s="19"/>
      <c r="G1" s="19"/>
      <c r="H1" s="19"/>
      <c r="I1" s="19"/>
      <c r="J1" s="19"/>
      <c r="K1" s="19"/>
      <c r="L1" s="19"/>
      <c r="M1" s="19"/>
      <c r="N1" s="19"/>
      <c r="O1" s="19"/>
      <c r="P1" s="19"/>
      <c r="Q1" s="19"/>
      <c r="R1" s="19"/>
      <c r="S1" s="18"/>
      <c r="T1" s="18"/>
      <c r="U1" s="18"/>
      <c r="V1" s="18"/>
      <c r="W1" s="127"/>
      <c r="X1" s="127"/>
      <c r="Y1" s="127"/>
      <c r="Z1" s="127"/>
      <c r="AA1" s="127"/>
      <c r="AB1" s="127"/>
      <c r="AC1" s="127"/>
      <c r="AD1" s="127"/>
      <c r="AE1" s="127"/>
      <c r="AF1" s="127"/>
      <c r="AG1" s="127"/>
      <c r="AH1" s="127"/>
      <c r="AI1" s="127"/>
    </row>
    <row r="2" spans="2:35" s="20" customFormat="1" ht="32.25" customHeight="1" x14ac:dyDescent="0.25">
      <c r="B2" s="7" t="str">
        <f>_00Tabla_VARIABLES_GLOBALES[[#This Row],[Valor]]</f>
        <v>Cod. FO-GTIC-015</v>
      </c>
      <c r="C2" s="117" t="s">
        <v>0</v>
      </c>
      <c r="D2" s="128"/>
      <c r="E2" s="128"/>
      <c r="F2" s="128"/>
      <c r="G2" s="128"/>
      <c r="H2" s="128"/>
      <c r="I2" s="128"/>
      <c r="J2" s="128"/>
      <c r="K2" s="128"/>
      <c r="L2" s="128"/>
      <c r="M2" s="128"/>
      <c r="N2" s="128"/>
      <c r="O2" s="128"/>
      <c r="P2" s="128"/>
      <c r="Q2" s="128"/>
      <c r="R2" s="128"/>
      <c r="S2" s="128"/>
      <c r="T2" s="128"/>
      <c r="U2" s="128"/>
      <c r="V2" s="128"/>
      <c r="W2" s="128"/>
      <c r="X2" s="128"/>
      <c r="Y2" s="128"/>
      <c r="Z2" s="128"/>
      <c r="AA2" s="128"/>
      <c r="AB2" s="128"/>
      <c r="AC2" s="128"/>
      <c r="AD2" s="128"/>
      <c r="AE2" s="128"/>
      <c r="AF2" s="128"/>
      <c r="AG2" s="118"/>
      <c r="AH2" s="21"/>
      <c r="AI2" s="22"/>
    </row>
    <row r="3" spans="2:35" s="20" customFormat="1" ht="32.25" customHeight="1" x14ac:dyDescent="0.25">
      <c r="B3" s="7" t="str">
        <f>_00Tabla_VARIABLES_GLOBALES[[#This Row],[Valor]]</f>
        <v>Versión 3</v>
      </c>
      <c r="C3" s="119"/>
      <c r="D3" s="129"/>
      <c r="E3" s="129"/>
      <c r="F3" s="129"/>
      <c r="G3" s="129"/>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0"/>
      <c r="AH3" s="23"/>
      <c r="AI3" s="24"/>
    </row>
    <row r="4" spans="2:35" s="20" customFormat="1" ht="20.25" customHeight="1" x14ac:dyDescent="0.25">
      <c r="B4" s="18"/>
      <c r="C4" s="18"/>
      <c r="D4" s="18"/>
      <c r="E4" s="18"/>
      <c r="F4" s="18"/>
      <c r="G4" s="18"/>
      <c r="H4" s="18"/>
      <c r="I4" s="18"/>
      <c r="J4" s="18"/>
      <c r="K4" s="18"/>
      <c r="L4" s="18"/>
      <c r="M4" s="18"/>
      <c r="N4" s="18"/>
      <c r="O4" s="18"/>
      <c r="P4" s="18"/>
      <c r="Q4" s="18"/>
      <c r="R4" s="18"/>
      <c r="S4" s="18"/>
      <c r="T4" s="18"/>
      <c r="U4" s="18"/>
      <c r="V4" s="18"/>
      <c r="W4" s="18"/>
      <c r="X4" s="18"/>
      <c r="Y4" s="18"/>
      <c r="Z4" s="18"/>
      <c r="AA4" s="18"/>
      <c r="AB4" s="18"/>
      <c r="AC4" s="18"/>
      <c r="AD4" s="18"/>
      <c r="AE4" s="18"/>
      <c r="AF4" s="18"/>
      <c r="AG4" s="18"/>
      <c r="AH4" s="130"/>
      <c r="AI4" s="130"/>
    </row>
    <row r="5" spans="2:35" s="20" customFormat="1" ht="30" customHeight="1" x14ac:dyDescent="0.25">
      <c r="B5" s="131" t="s">
        <v>375</v>
      </c>
      <c r="C5" s="131"/>
      <c r="D5" s="131"/>
      <c r="E5" s="131"/>
      <c r="F5" s="131"/>
      <c r="G5" s="131"/>
      <c r="H5" s="131"/>
      <c r="I5" s="131"/>
      <c r="J5" s="131"/>
      <c r="K5" s="131"/>
      <c r="L5" s="131"/>
      <c r="M5" s="131"/>
      <c r="N5" s="131"/>
      <c r="O5" s="131"/>
      <c r="P5" s="131"/>
      <c r="Q5" s="131"/>
      <c r="R5" s="131"/>
      <c r="S5" s="131"/>
      <c r="T5" s="131"/>
      <c r="U5" s="131"/>
      <c r="V5" s="131"/>
      <c r="W5" s="131"/>
      <c r="X5" s="131"/>
      <c r="Y5" s="131"/>
      <c r="Z5" s="131"/>
      <c r="AA5" s="131"/>
      <c r="AB5" s="131"/>
      <c r="AC5" s="131"/>
      <c r="AD5" s="131"/>
      <c r="AE5" s="131"/>
      <c r="AF5" s="131"/>
      <c r="AG5" s="131"/>
      <c r="AH5" s="131"/>
      <c r="AI5" s="131"/>
    </row>
    <row r="6" spans="2:35" s="20" customFormat="1" ht="20.25" customHeight="1" x14ac:dyDescent="0.25">
      <c r="B6" s="123" t="s">
        <v>376</v>
      </c>
      <c r="C6" s="123"/>
      <c r="D6" s="123"/>
      <c r="E6" s="123" t="s">
        <v>377</v>
      </c>
      <c r="F6" s="123"/>
      <c r="G6" s="123"/>
      <c r="H6" s="123"/>
      <c r="I6" s="123"/>
      <c r="J6" s="123"/>
      <c r="K6" s="123"/>
      <c r="L6" s="123"/>
      <c r="M6" s="123"/>
      <c r="N6" s="123"/>
      <c r="O6" s="123" t="s">
        <v>378</v>
      </c>
      <c r="P6" s="123"/>
      <c r="Q6" s="123"/>
      <c r="R6" s="123"/>
      <c r="S6" s="123" t="s">
        <v>379</v>
      </c>
      <c r="T6" s="123"/>
      <c r="U6" s="123"/>
      <c r="V6" s="123"/>
      <c r="W6" s="123" t="s">
        <v>380</v>
      </c>
      <c r="X6" s="123"/>
      <c r="Y6" s="123"/>
      <c r="Z6" s="123"/>
      <c r="AA6" s="123"/>
      <c r="AB6" s="123"/>
      <c r="AC6" s="123"/>
      <c r="AD6" s="123"/>
      <c r="AE6" s="123"/>
      <c r="AF6" s="123"/>
      <c r="AG6" s="123"/>
      <c r="AH6" s="123"/>
      <c r="AI6" s="123"/>
    </row>
    <row r="7" spans="2:35" s="20" customFormat="1" ht="20.25" customHeight="1" x14ac:dyDescent="0.25">
      <c r="B7" s="123"/>
      <c r="C7" s="123"/>
      <c r="D7" s="123"/>
      <c r="E7" s="123"/>
      <c r="F7" s="123"/>
      <c r="G7" s="123"/>
      <c r="H7" s="123"/>
      <c r="I7" s="123"/>
      <c r="J7" s="123"/>
      <c r="K7" s="123"/>
      <c r="L7" s="123"/>
      <c r="M7" s="123"/>
      <c r="N7" s="123"/>
      <c r="O7" s="123"/>
      <c r="P7" s="123"/>
      <c r="Q7" s="123"/>
      <c r="R7" s="123"/>
      <c r="S7" s="123"/>
      <c r="T7" s="123"/>
      <c r="U7" s="123"/>
      <c r="V7" s="123"/>
      <c r="W7" s="25"/>
      <c r="X7" s="123" t="s">
        <v>381</v>
      </c>
      <c r="Y7" s="123"/>
      <c r="Z7" s="123"/>
      <c r="AA7" s="123"/>
      <c r="AB7" s="123"/>
      <c r="AC7" s="123"/>
      <c r="AD7" s="123"/>
      <c r="AE7" s="123"/>
      <c r="AF7" s="25" t="s">
        <v>382</v>
      </c>
      <c r="AG7" s="123" t="s">
        <v>383</v>
      </c>
      <c r="AH7" s="123"/>
      <c r="AI7" s="25"/>
    </row>
    <row r="8" spans="2:35" s="20" customFormat="1" ht="30" customHeight="1" x14ac:dyDescent="0.25">
      <c r="B8" s="16" t="s">
        <v>42</v>
      </c>
      <c r="C8" s="16" t="s">
        <v>59</v>
      </c>
      <c r="D8" s="16" t="s">
        <v>384</v>
      </c>
      <c r="E8" s="16" t="s">
        <v>67</v>
      </c>
      <c r="F8" s="16" t="s">
        <v>385</v>
      </c>
      <c r="G8" s="16" t="s">
        <v>70</v>
      </c>
      <c r="H8" s="16" t="s">
        <v>71</v>
      </c>
      <c r="I8" s="16" t="s">
        <v>72</v>
      </c>
      <c r="J8" s="16" t="s">
        <v>77</v>
      </c>
      <c r="K8" s="16" t="s">
        <v>386</v>
      </c>
      <c r="L8" s="16" t="s">
        <v>74</v>
      </c>
      <c r="M8" s="16" t="s">
        <v>75</v>
      </c>
      <c r="N8" s="16" t="s">
        <v>76</v>
      </c>
      <c r="O8" s="16" t="s">
        <v>387</v>
      </c>
      <c r="P8" s="16" t="s">
        <v>388</v>
      </c>
      <c r="Q8" s="16" t="s">
        <v>389</v>
      </c>
      <c r="R8" s="16" t="s">
        <v>94</v>
      </c>
      <c r="S8" s="16" t="s">
        <v>100</v>
      </c>
      <c r="T8" s="16" t="s">
        <v>101</v>
      </c>
      <c r="U8" s="16" t="s">
        <v>102</v>
      </c>
      <c r="V8" s="16" t="s">
        <v>103</v>
      </c>
      <c r="W8" s="16" t="s">
        <v>108</v>
      </c>
      <c r="X8" s="16" t="s">
        <v>109</v>
      </c>
      <c r="Y8" s="16" t="s">
        <v>110</v>
      </c>
      <c r="Z8" s="16" t="s">
        <v>111</v>
      </c>
      <c r="AA8" s="16" t="s">
        <v>112</v>
      </c>
      <c r="AB8" s="16" t="s">
        <v>113</v>
      </c>
      <c r="AC8" s="16" t="s">
        <v>114</v>
      </c>
      <c r="AD8" s="16" t="s">
        <v>115</v>
      </c>
      <c r="AE8" s="16" t="s">
        <v>390</v>
      </c>
      <c r="AF8" s="16" t="s">
        <v>118</v>
      </c>
      <c r="AG8" s="16" t="s">
        <v>119</v>
      </c>
      <c r="AH8" s="16" t="s">
        <v>120</v>
      </c>
      <c r="AI8" s="16" t="s">
        <v>391</v>
      </c>
    </row>
    <row r="9" spans="2:35" ht="25.5" customHeight="1" x14ac:dyDescent="0.25">
      <c r="B9" s="13" t="str">
        <f>Identificacion!B8</f>
        <v>_02_DAP</v>
      </c>
      <c r="C9" s="12" t="str">
        <f>Identificacion!C8</f>
        <v>Prospectiva, Información y Evaluación Estratégica</v>
      </c>
      <c r="D9" s="13" t="str">
        <f>Identificacion!E8</f>
        <v>atlas.planeacioned.pps_totales</v>
      </c>
      <c r="E9" s="26" t="s">
        <v>392</v>
      </c>
      <c r="F9" s="12" t="s">
        <v>393</v>
      </c>
      <c r="G9" s="27" t="s">
        <v>394</v>
      </c>
      <c r="H9" s="27" t="s">
        <v>395</v>
      </c>
      <c r="I9" s="28" t="s">
        <v>396</v>
      </c>
      <c r="J9" s="29" t="s">
        <v>397</v>
      </c>
      <c r="K9" s="12" t="s">
        <v>398</v>
      </c>
      <c r="L9" s="13" t="s">
        <v>399</v>
      </c>
      <c r="M9" s="30" t="s">
        <v>400</v>
      </c>
      <c r="N9" s="30" t="s">
        <v>401</v>
      </c>
      <c r="O9" s="31" t="d">
        <v>2024-12-30</v>
      </c>
      <c r="P9" s="31" t="d">
        <v>2023-01-01</v>
      </c>
      <c r="Q9" s="31" t="d">
        <v>2023-12-31</v>
      </c>
      <c r="R9" s="12" t="s">
        <v>402</v>
      </c>
      <c r="S9" s="12" t="s">
        <v>403</v>
      </c>
      <c r="T9" s="99" t="s">
        <v>404</v>
      </c>
      <c r="U9" s="12" t="s">
        <v>405</v>
      </c>
      <c r="V9" s="99" t="s">
        <v>406</v>
      </c>
      <c r="W9" s="12" t="s">
        <v>407</v>
      </c>
      <c r="X9" s="12"/>
      <c r="Y9" s="12"/>
      <c r="Z9" s="12"/>
      <c r="AA9" s="12" t="s">
        <v>408</v>
      </c>
      <c r="AB9" s="29"/>
      <c r="AC9" s="12" t="s">
        <v>409</v>
      </c>
      <c r="AD9" s="12" t="s">
        <v>410</v>
      </c>
      <c r="AE9" s="12" t="s">
        <v>411</v>
      </c>
      <c r="AF9" s="113" t="s">
        <v>412</v>
      </c>
      <c r="AG9" s="99"/>
      <c r="AH9" s="12"/>
      <c r="AI9" s="12"/>
    </row>
    <row r="10" spans="2:35" ht="25.5" customHeight="1" x14ac:dyDescent="0.25">
      <c r="B10" s="13" t="str">
        <f>Identificacion!B9</f>
        <v>_02_DAP</v>
      </c>
      <c r="C10" s="12" t="str">
        <f>Identificacion!C9</f>
        <v>Prospectiva, Información y Evaluación Estratégica</v>
      </c>
      <c r="D10" s="13" t="str">
        <f>Identificacion!E9</f>
        <v>atlas.planeacioned.pps_indicadores</v>
      </c>
      <c r="E10" s="26"/>
      <c r="F10" s="12" t="s">
        <v>413</v>
      </c>
      <c r="G10" s="27" t="s">
        <v>414</v>
      </c>
      <c r="H10" s="27" t="s">
        <v>415</v>
      </c>
      <c r="I10" s="28"/>
      <c r="J10" s="29" t="s">
        <v>401</v>
      </c>
      <c r="K10" s="12" t="s">
        <v>401</v>
      </c>
      <c r="L10" s="12" t="s">
        <v>401</v>
      </c>
      <c r="M10" s="30" t="s">
        <v>401</v>
      </c>
      <c r="N10" s="30" t="s">
        <v>401</v>
      </c>
      <c r="O10" s="31"/>
      <c r="P10" s="31"/>
      <c r="Q10" s="31"/>
      <c r="R10" s="12"/>
      <c r="S10" s="12"/>
      <c r="T10" s="12"/>
      <c r="U10" s="12"/>
      <c r="V10" s="12"/>
      <c r="W10" s="12"/>
      <c r="X10" s="12"/>
      <c r="Y10" s="12"/>
      <c r="Z10" s="12"/>
      <c r="AA10" s="12"/>
      <c r="AB10" s="29"/>
      <c r="AC10" s="12"/>
      <c r="AD10" s="12"/>
      <c r="AE10" s="12"/>
      <c r="AF10" s="12"/>
      <c r="AG10" s="12"/>
      <c r="AH10" s="12"/>
      <c r="AI10" s="12"/>
    </row>
    <row r="11" spans="2:35" ht="25.5" customHeight="1" x14ac:dyDescent="0.25">
      <c r="B11" s="13" t="str">
        <f>Identificacion!B10</f>
        <v>_00_SELECCIONE_ENTIDAD</v>
      </c>
      <c r="C11" s="12" t="str">
        <f>Identificacion!C10</f>
        <v>Seleccione una subdependencia</v>
      </c>
      <c r="D11" s="13">
        <f>Identificacion!E10</f>
        <v>0</v>
      </c>
      <c r="E11" s="26"/>
      <c r="F11" s="12" t="s">
        <v>413</v>
      </c>
      <c r="G11" s="27" t="s">
        <v>414</v>
      </c>
      <c r="H11" s="27" t="s">
        <v>415</v>
      </c>
      <c r="I11" s="28"/>
      <c r="J11" s="29" t="s">
        <v>401</v>
      </c>
      <c r="K11" s="12" t="s">
        <v>401</v>
      </c>
      <c r="L11" s="12" t="s">
        <v>401</v>
      </c>
      <c r="M11" s="30" t="s">
        <v>401</v>
      </c>
      <c r="N11" s="30" t="s">
        <v>401</v>
      </c>
      <c r="O11" s="31"/>
      <c r="P11" s="32"/>
      <c r="Q11" s="32"/>
      <c r="R11" s="12" t="s">
        <v>401</v>
      </c>
      <c r="S11" s="12"/>
      <c r="T11" s="12"/>
      <c r="U11" s="12"/>
      <c r="V11" s="12"/>
      <c r="W11" s="12" t="s">
        <v>401</v>
      </c>
      <c r="X11" s="12"/>
      <c r="Y11" s="12"/>
      <c r="Z11" s="12"/>
      <c r="AA11" s="12" t="s">
        <v>401</v>
      </c>
      <c r="AB11" s="29"/>
      <c r="AC11" s="12" t="s">
        <v>401</v>
      </c>
      <c r="AD11" s="12"/>
      <c r="AE11" s="12"/>
      <c r="AF11" s="12"/>
      <c r="AG11" s="12"/>
      <c r="AH11" s="12"/>
      <c r="AI11" s="12"/>
    </row>
    <row r="12" spans="2:35" ht="25.5" customHeight="1" x14ac:dyDescent="0.25">
      <c r="B12" s="13" t="str">
        <f>Identificacion!B11</f>
        <v>_00_SELECCIONE_ENTIDAD</v>
      </c>
      <c r="C12" s="12" t="str">
        <f>Identificacion!C11</f>
        <v>Seleccione una subdependencia</v>
      </c>
      <c r="D12" s="13">
        <f>Identificacion!E11</f>
        <v>0</v>
      </c>
      <c r="E12" s="26"/>
      <c r="F12" s="12" t="s">
        <v>413</v>
      </c>
      <c r="G12" s="27" t="s">
        <v>414</v>
      </c>
      <c r="H12" s="27" t="s">
        <v>415</v>
      </c>
      <c r="I12" s="28"/>
      <c r="J12" s="29" t="s">
        <v>401</v>
      </c>
      <c r="K12" s="12" t="s">
        <v>401</v>
      </c>
      <c r="L12" s="12" t="s">
        <v>401</v>
      </c>
      <c r="M12" s="30" t="s">
        <v>401</v>
      </c>
      <c r="N12" s="30" t="s">
        <v>401</v>
      </c>
      <c r="O12" s="31"/>
      <c r="P12" s="32"/>
      <c r="Q12" s="32"/>
      <c r="R12" s="12" t="s">
        <v>401</v>
      </c>
      <c r="S12" s="12"/>
      <c r="T12" s="12"/>
      <c r="U12" s="12"/>
      <c r="V12" s="12"/>
      <c r="W12" s="12" t="s">
        <v>401</v>
      </c>
      <c r="X12" s="12"/>
      <c r="Y12" s="12"/>
      <c r="Z12" s="12"/>
      <c r="AA12" s="12" t="s">
        <v>401</v>
      </c>
      <c r="AB12" s="12"/>
      <c r="AC12" s="12" t="s">
        <v>401</v>
      </c>
      <c r="AD12" s="12"/>
      <c r="AE12" s="12"/>
      <c r="AF12" s="12"/>
      <c r="AG12" s="12"/>
      <c r="AH12" s="12"/>
      <c r="AI12" s="12"/>
    </row>
    <row r="13" spans="2:35" ht="25.5" customHeight="1" x14ac:dyDescent="0.25">
      <c r="B13" s="13" t="str">
        <f>Identificacion!B12</f>
        <v>_00_SELECCIONE_ENTIDAD</v>
      </c>
      <c r="C13" s="12" t="str">
        <f>Identificacion!C12</f>
        <v>Seleccione una subdependencia</v>
      </c>
      <c r="D13" s="13">
        <f>Identificacion!E12</f>
        <v>0</v>
      </c>
      <c r="E13" s="26"/>
      <c r="F13" s="12" t="s">
        <v>413</v>
      </c>
      <c r="G13" s="27" t="s">
        <v>414</v>
      </c>
      <c r="H13" s="27" t="s">
        <v>415</v>
      </c>
      <c r="I13" s="28"/>
      <c r="J13" s="29" t="s">
        <v>401</v>
      </c>
      <c r="K13" s="12" t="s">
        <v>401</v>
      </c>
      <c r="L13" s="12" t="s">
        <v>401</v>
      </c>
      <c r="M13" s="30" t="s">
        <v>401</v>
      </c>
      <c r="N13" s="30" t="s">
        <v>401</v>
      </c>
      <c r="O13" s="31"/>
      <c r="P13" s="32"/>
      <c r="Q13" s="32"/>
      <c r="R13" s="12" t="s">
        <v>401</v>
      </c>
      <c r="S13" s="12"/>
      <c r="T13" s="12"/>
      <c r="U13" s="12"/>
      <c r="V13" s="12"/>
      <c r="W13" s="12" t="s">
        <v>401</v>
      </c>
      <c r="X13" s="12"/>
      <c r="Y13" s="12"/>
      <c r="Z13" s="12"/>
      <c r="AA13" s="12" t="s">
        <v>401</v>
      </c>
      <c r="AB13" s="29"/>
      <c r="AC13" s="12" t="s">
        <v>401</v>
      </c>
      <c r="AD13" s="12"/>
      <c r="AE13" s="12"/>
      <c r="AF13" s="12"/>
      <c r="AG13" s="12"/>
      <c r="AH13" s="12"/>
      <c r="AI13" s="12"/>
    </row>
    <row r="14" spans="2:35" ht="25.5" customHeight="1" x14ac:dyDescent="0.25">
      <c r="B14" s="13" t="str">
        <f>Identificacion!B13</f>
        <v>_00_SELECCIONE_ENTIDAD</v>
      </c>
      <c r="C14" s="12" t="str">
        <f>Identificacion!C13</f>
        <v>Seleccione una subdependencia</v>
      </c>
      <c r="D14" s="13">
        <f>Identificacion!E13</f>
        <v>0</v>
      </c>
      <c r="E14" s="26"/>
      <c r="F14" s="12" t="s">
        <v>413</v>
      </c>
      <c r="G14" s="27" t="s">
        <v>414</v>
      </c>
      <c r="H14" s="27" t="s">
        <v>415</v>
      </c>
      <c r="I14" s="28"/>
      <c r="J14" s="29" t="s">
        <v>401</v>
      </c>
      <c r="K14" s="12" t="s">
        <v>401</v>
      </c>
      <c r="L14" s="12" t="s">
        <v>401</v>
      </c>
      <c r="M14" s="30" t="s">
        <v>401</v>
      </c>
      <c r="N14" s="30" t="s">
        <v>401</v>
      </c>
      <c r="O14" s="31"/>
      <c r="P14" s="32"/>
      <c r="Q14" s="32"/>
      <c r="R14" s="12" t="s">
        <v>401</v>
      </c>
      <c r="S14" s="12"/>
      <c r="T14" s="12"/>
      <c r="U14" s="12"/>
      <c r="V14" s="12"/>
      <c r="W14" s="12" t="s">
        <v>401</v>
      </c>
      <c r="X14" s="12"/>
      <c r="Y14" s="12"/>
      <c r="Z14" s="12"/>
      <c r="AA14" s="12" t="s">
        <v>401</v>
      </c>
      <c r="AB14" s="29"/>
      <c r="AC14" s="12" t="s">
        <v>401</v>
      </c>
      <c r="AD14" s="12"/>
      <c r="AE14" s="12"/>
      <c r="AF14" s="12"/>
      <c r="AG14" s="12"/>
      <c r="AH14" s="12"/>
      <c r="AI14" s="12"/>
    </row>
    <row r="15" spans="2:35" ht="25.5" customHeight="1" x14ac:dyDescent="0.25">
      <c r="B15" s="13" t="str">
        <f>Identificacion!B14</f>
        <v>_00_SELECCIONE_ENTIDAD</v>
      </c>
      <c r="C15" s="12" t="str">
        <f>Identificacion!C14</f>
        <v>Seleccione una subdependencia</v>
      </c>
      <c r="D15" s="13">
        <f>Identificacion!E14</f>
        <v>0</v>
      </c>
      <c r="E15" s="26"/>
      <c r="F15" s="12" t="s">
        <v>413</v>
      </c>
      <c r="G15" s="27" t="s">
        <v>414</v>
      </c>
      <c r="H15" s="27" t="s">
        <v>415</v>
      </c>
      <c r="I15" s="28"/>
      <c r="J15" s="29" t="s">
        <v>401</v>
      </c>
      <c r="K15" s="12" t="s">
        <v>401</v>
      </c>
      <c r="L15" s="12" t="s">
        <v>401</v>
      </c>
      <c r="M15" s="30" t="s">
        <v>401</v>
      </c>
      <c r="N15" s="30" t="s">
        <v>401</v>
      </c>
      <c r="O15" s="31"/>
      <c r="P15" s="32"/>
      <c r="Q15" s="32"/>
      <c r="R15" s="12" t="s">
        <v>401</v>
      </c>
      <c r="S15" s="12"/>
      <c r="T15" s="12"/>
      <c r="U15" s="12"/>
      <c r="V15" s="12"/>
      <c r="W15" s="12" t="s">
        <v>401</v>
      </c>
      <c r="X15" s="12"/>
      <c r="Y15" s="12"/>
      <c r="Z15" s="12"/>
      <c r="AA15" s="12" t="s">
        <v>401</v>
      </c>
      <c r="AB15" s="29"/>
      <c r="AC15" s="12" t="s">
        <v>401</v>
      </c>
      <c r="AD15" s="12"/>
      <c r="AE15" s="12"/>
      <c r="AF15" s="12"/>
      <c r="AG15" s="12"/>
      <c r="AH15" s="12"/>
      <c r="AI15" s="12"/>
    </row>
    <row r="16" spans="2:35" ht="25.5" customHeight="1" x14ac:dyDescent="0.25">
      <c r="B16" s="13" t="str">
        <f>Identificacion!B15</f>
        <v>_00_SELECCIONE_ENTIDAD</v>
      </c>
      <c r="C16" s="12" t="str">
        <f>Identificacion!C15</f>
        <v>Seleccione una subdependencia</v>
      </c>
      <c r="D16" s="13">
        <f>Identificacion!E15</f>
        <v>0</v>
      </c>
      <c r="E16" s="26"/>
      <c r="F16" s="12" t="s">
        <v>413</v>
      </c>
      <c r="G16" s="27" t="s">
        <v>414</v>
      </c>
      <c r="H16" s="27" t="s">
        <v>415</v>
      </c>
      <c r="I16" s="28"/>
      <c r="J16" s="29" t="s">
        <v>401</v>
      </c>
      <c r="K16" s="12" t="s">
        <v>401</v>
      </c>
      <c r="L16" s="12" t="s">
        <v>401</v>
      </c>
      <c r="M16" s="30" t="s">
        <v>401</v>
      </c>
      <c r="N16" s="30" t="s">
        <v>401</v>
      </c>
      <c r="O16" s="31"/>
      <c r="P16" s="32"/>
      <c r="Q16" s="32"/>
      <c r="R16" s="12" t="s">
        <v>401</v>
      </c>
      <c r="S16" s="12"/>
      <c r="T16" s="12"/>
      <c r="U16" s="12"/>
      <c r="V16" s="12"/>
      <c r="W16" s="12" t="s">
        <v>401</v>
      </c>
      <c r="X16" s="12"/>
      <c r="Y16" s="12"/>
      <c r="Z16" s="12"/>
      <c r="AA16" s="12" t="s">
        <v>401</v>
      </c>
      <c r="AB16" s="29"/>
      <c r="AC16" s="12" t="s">
        <v>401</v>
      </c>
      <c r="AD16" s="12"/>
      <c r="AE16" s="12"/>
      <c r="AF16" s="12"/>
      <c r="AG16" s="12"/>
      <c r="AH16" s="12"/>
      <c r="AI16" s="12"/>
    </row>
    <row r="17" spans="2:35" ht="25.5" customHeight="1" x14ac:dyDescent="0.25">
      <c r="B17" s="13" t="str">
        <f>Identificacion!B16</f>
        <v>_00_SELECCIONE_ENTIDAD</v>
      </c>
      <c r="C17" s="12" t="str">
        <f>Identificacion!C16</f>
        <v>Seleccione una subdependencia</v>
      </c>
      <c r="D17" s="13">
        <f>Identificacion!E16</f>
        <v>0</v>
      </c>
      <c r="E17" s="26"/>
      <c r="F17" s="12" t="s">
        <v>413</v>
      </c>
      <c r="G17" s="27" t="s">
        <v>414</v>
      </c>
      <c r="H17" s="27" t="s">
        <v>415</v>
      </c>
      <c r="I17" s="28"/>
      <c r="J17" s="29" t="s">
        <v>401</v>
      </c>
      <c r="K17" s="12" t="s">
        <v>401</v>
      </c>
      <c r="L17" s="12" t="s">
        <v>401</v>
      </c>
      <c r="M17" s="30" t="s">
        <v>401</v>
      </c>
      <c r="N17" s="30" t="s">
        <v>401</v>
      </c>
      <c r="O17" s="31"/>
      <c r="P17" s="32"/>
      <c r="Q17" s="32"/>
      <c r="R17" s="12" t="s">
        <v>401</v>
      </c>
      <c r="S17" s="12"/>
      <c r="T17" s="12"/>
      <c r="U17" s="12"/>
      <c r="V17" s="12"/>
      <c r="W17" s="12" t="s">
        <v>401</v>
      </c>
      <c r="X17" s="12"/>
      <c r="Y17" s="12"/>
      <c r="Z17" s="12"/>
      <c r="AA17" s="12" t="s">
        <v>401</v>
      </c>
      <c r="AB17" s="29"/>
      <c r="AC17" s="12" t="s">
        <v>401</v>
      </c>
      <c r="AD17" s="12"/>
      <c r="AE17" s="12"/>
      <c r="AF17" s="12"/>
      <c r="AG17" s="12"/>
      <c r="AH17" s="12"/>
      <c r="AI17" s="12"/>
    </row>
    <row r="18" spans="2:35" ht="25.5" customHeight="1" x14ac:dyDescent="0.25">
      <c r="B18" s="13" t="str">
        <f>Identificacion!B17</f>
        <v>_00_SELECCIONE_ENTIDAD</v>
      </c>
      <c r="C18" s="12" t="str">
        <f>Identificacion!C17</f>
        <v>Seleccione una subdependencia</v>
      </c>
      <c r="D18" s="13">
        <f>Identificacion!E17</f>
        <v>0</v>
      </c>
      <c r="E18" s="26"/>
      <c r="F18" s="12" t="s">
        <v>413</v>
      </c>
      <c r="G18" s="27" t="s">
        <v>414</v>
      </c>
      <c r="H18" s="27" t="s">
        <v>415</v>
      </c>
      <c r="I18" s="28"/>
      <c r="J18" s="29" t="s">
        <v>401</v>
      </c>
      <c r="K18" s="12" t="s">
        <v>401</v>
      </c>
      <c r="L18" s="12" t="s">
        <v>401</v>
      </c>
      <c r="M18" s="30" t="s">
        <v>401</v>
      </c>
      <c r="N18" s="30" t="s">
        <v>401</v>
      </c>
      <c r="O18" s="31"/>
      <c r="P18" s="32"/>
      <c r="Q18" s="32"/>
      <c r="R18" s="12" t="s">
        <v>401</v>
      </c>
      <c r="S18" s="12"/>
      <c r="T18" s="12"/>
      <c r="U18" s="12"/>
      <c r="V18" s="12"/>
      <c r="W18" s="12" t="s">
        <v>401</v>
      </c>
      <c r="X18" s="12"/>
      <c r="Y18" s="12"/>
      <c r="Z18" s="12"/>
      <c r="AA18" s="12" t="s">
        <v>401</v>
      </c>
      <c r="AB18" s="29"/>
      <c r="AC18" s="12" t="s">
        <v>401</v>
      </c>
      <c r="AD18" s="12"/>
      <c r="AE18" s="12"/>
      <c r="AF18" s="12"/>
      <c r="AG18" s="12"/>
      <c r="AH18" s="12"/>
      <c r="AI18" s="12"/>
    </row>
    <row r="19" spans="2:35" x14ac:dyDescent="0.25">
      <c r="AE19" s="17"/>
    </row>
    <row r="20" spans="2:35" x14ac:dyDescent="0.25">
      <c r="AG20" s="17"/>
    </row>
  </sheetData>
  <mergeCells count="11">
    <mergeCell ref="W1:AI1"/>
    <mergeCell ref="C2:AG3"/>
    <mergeCell ref="AH4:AI4"/>
    <mergeCell ref="B5:AI5"/>
    <mergeCell ref="B6:D7"/>
    <mergeCell ref="E6:N7"/>
    <mergeCell ref="O6:R7"/>
    <mergeCell ref="S6:V7"/>
    <mergeCell ref="W6:AI6"/>
    <mergeCell ref="X7:AE7"/>
    <mergeCell ref="AG7:AH7"/>
  </mergeCells>
  <dataValidations count="12">
    <dataValidation type="list" allowBlank="1" showInputMessage="1" showErrorMessage="1" sqref="G9:G18">
      <formula1>INDIRECT("_04Tabla_TEMATICAS_MINTIC[TEMATICAS_MINTIC]")</formula1>
      <formula2>0</formula2>
    </dataValidation>
    <dataValidation type="list" allowBlank="1" showInputMessage="1" showErrorMessage="1" sqref="R9:R18">
      <formula1>INDIRECT("_02Tabla_ACTUALIZACION[ACTUALIZACION]")</formula1>
      <formula2>0</formula2>
    </dataValidation>
    <dataValidation type="list" allowBlank="1" showInputMessage="1" showErrorMessage="1" sqref="F9:F18">
      <formula1>INDIRECT("_02Tabla_FORMATO_CARGA[FORMATO_CARGA]")</formula1>
      <formula2>0</formula2>
    </dataValidation>
    <dataValidation type="list" allowBlank="1" showInputMessage="1" showErrorMessage="1" sqref="K9:K18">
      <formula1>INDIRECT("_02Tabla_METADATOS[METADATOS]")</formula1>
      <formula2>0</formula2>
    </dataValidation>
    <dataValidation type="list" allowBlank="1" showInputMessage="1" showErrorMessage="1" sqref="L9:L18">
      <formula1>INDIRECT("_02Tabla_DICCIONARIO_DATOS[DICCIONARIO_DATOS]")</formula1>
      <formula2>0</formula2>
    </dataValidation>
    <dataValidation type="list" allowBlank="1" showInputMessage="1" showErrorMessage="1" sqref="M9:M18">
      <formula1>INDIRECT("_02Tabla_CATALOGO_OBJETOS[CATALOGO_OBJETOS]")</formula1>
      <formula2>0</formula2>
    </dataValidation>
    <dataValidation type="list" allowBlank="1" showInputMessage="1" showErrorMessage="1" sqref="AA9:AA18">
      <formula1>INDIRECT("_02Tabla_AMBIENTE[AMBIENTE]")</formula1>
      <formula2>0</formula2>
    </dataValidation>
    <dataValidation type="list" allowBlank="1" showInputMessage="1" showErrorMessage="1" sqref="AC9:AC18">
      <formula1>INDIRECT("_02Tabla_TIPOBD[TIPOBD]")</formula1>
      <formula2>0</formula2>
    </dataValidation>
    <dataValidation type="list" allowBlank="1" showInputMessage="1" showErrorMessage="1" sqref="J9:J18">
      <formula1>INDIRECT("_02Tabla_AMBITO_GEOGRAFICO[AMBITO_GEOGRAFICO]")</formula1>
      <formula2>0</formula2>
    </dataValidation>
    <dataValidation type="list" allowBlank="1" showInputMessage="1" showErrorMessage="1" sqref="N9:N18">
      <formula1>INDIRECT("_02Tabla_LICENCIA_USO[LICENCIA_USO]")</formula1>
    </dataValidation>
    <dataValidation allowBlank="1" showInputMessage="1" showErrorMessage="1" prompt="Si es dato Geográfico deje en blanco" sqref="X9:Z18"/>
    <dataValidation type="list" allowBlank="1" showInputMessage="1" showErrorMessage="1" sqref="H9:H18">
      <formula1>INDIRECT("_04Tabla"&amp;$G9)</formula1>
      <formula2>0</formula2>
    </dataValidation>
  </dataValidations>
  <hyperlinks>
    <hyperlink ref="T9" r:id="rId1"/>
    <hyperlink ref="V9" r:id="rId2"/>
    <hyperlink ref="AF9" r:id="rId3"/>
  </hyperlinks>
  <pageMargins left="0.7" right="0.7" top="0.75" bottom="0.75" header="0.511811023622047" footer="0.511811023622047"/>
  <pageSetup scale="33" orientation="portrait" horizontalDpi="300" verticalDpi="300"/>
  <drawing r:id="rId4"/>
  <tableParts count="1">
    <tablePart r:id="rId5"/>
  </tableParts>
  <extLst>
    <ext xmlns:x14="http://schemas.microsoft.com/office/spreadsheetml/2009/9/main" uri="{CCE6A557-97BC-4b89-ADB6-D9C93CAAB3DF}">
      <x14:dataValidations xmlns:xm="http://schemas.microsoft.com/office/excel/2006/main" count="1">
        <x14:dataValidation type="list" allowBlank="1" showInputMessage="1" showErrorMessage="1">
          <x14:formula1>
            <xm:f>'02_LISTAS'!$S$2:$S$11</xm:f>
          </x14:formula1>
          <xm:sqref>W9:W18</xm:sqref>
        </x14:dataValidation>
      </x14:dataValidations>
    </ext>
  </extLst>
</worksheet>
</file>

<file path=xl/worksheets/sheet6.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mc:Ignorable="x14ac">
  <dimension ref="A1:S47"/>
  <sheetViews>
    <sheetView showGridLines="0" tabSelected="1" zoomScale="80" zoomScaleNormal="80" workbookViewId="0">
      <pane xSplit="2" topLeftCell="C1" activePane="topRight" state="frozen"/>
      <selection pane="topRight" activeCell="B30" sqref="B30"/>
    </sheetView>
  </sheetViews>
  <sheetFormatPr baseColWidth="10" defaultColWidth="11.42578125" defaultRowHeight="14.25" x14ac:dyDescent="0.2"/>
  <cols>
    <col min="1" max="1" width="3.7109375" style="46" customWidth="1"/>
    <col min="2" max="2" width="40.7109375" style="57" customWidth="1"/>
    <col min="3" max="3" width="28.85546875" style="58" customWidth="1"/>
    <col min="4" max="4" width="25.28515625" style="59" customWidth="1"/>
    <col min="5" max="5" width="15.7109375" style="67" customWidth="1"/>
    <col min="6" max="6" width="40.140625" style="61" customWidth="1"/>
    <col min="7" max="7" width="28.140625" style="62" customWidth="1"/>
    <col min="8" max="8" width="59.140625" style="57" customWidth="1"/>
    <col min="9" max="9" width="24" style="57" customWidth="1"/>
    <col min="10" max="10" width="23.28515625" style="57" customWidth="1"/>
    <col min="11" max="11" width="18" style="57" customWidth="1"/>
    <col min="12" max="12" width="46" style="63" customWidth="1"/>
    <col min="13" max="13" width="20.85546875" style="63" hidden="1" customWidth="1"/>
    <col min="14" max="14" width="23.140625" style="59" hidden="1" customWidth="1"/>
    <col min="15" max="15" width="20.42578125" style="64" customWidth="1"/>
    <col min="16" max="16" width="18" style="64" customWidth="1"/>
    <col min="17" max="17" width="23.140625" style="64" customWidth="1"/>
    <col min="18" max="18" width="19.28515625" style="66" customWidth="1"/>
    <col min="19" max="19" width="50.7109375" style="9" customWidth="1"/>
    <col min="20" max="16384" width="11.42578125" style="9"/>
  </cols>
  <sheetData>
    <row r="1" spans="1:19" ht="19.5" customHeight="1" x14ac:dyDescent="0.2">
      <c r="A1" s="17"/>
      <c r="B1" s="33"/>
      <c r="C1" s="34"/>
      <c r="D1" s="33"/>
      <c r="E1" s="35"/>
      <c r="F1" s="35"/>
      <c r="G1" s="33"/>
      <c r="H1" s="33"/>
      <c r="I1" s="33"/>
      <c r="J1" s="33"/>
      <c r="K1" s="33"/>
      <c r="L1" s="33"/>
      <c r="M1" s="33"/>
      <c r="N1" s="33"/>
      <c r="O1" s="33"/>
      <c r="P1" s="33"/>
      <c r="Q1" s="33"/>
      <c r="R1" s="33"/>
      <c r="S1" s="33"/>
    </row>
    <row r="2" spans="1:19" s="5" customFormat="1" ht="32.25" customHeight="1" x14ac:dyDescent="0.2">
      <c r="A2" s="20"/>
      <c r="B2" s="7" t="str">
        <f>_00Tabla_VARIABLES_GLOBALES[[#This Row],[Valor]]</f>
        <v>Cod. FO-GTIC-015</v>
      </c>
      <c r="C2" s="124" t="s">
        <v>0</v>
      </c>
      <c r="D2" s="124"/>
      <c r="E2" s="124"/>
      <c r="F2" s="124"/>
      <c r="G2" s="124"/>
      <c r="H2" s="124"/>
      <c r="I2" s="124"/>
      <c r="J2" s="124"/>
      <c r="K2" s="124"/>
      <c r="L2" s="124"/>
      <c r="M2" s="124"/>
      <c r="N2" s="124"/>
      <c r="O2" s="124"/>
      <c r="P2" s="124"/>
      <c r="Q2" s="124"/>
      <c r="R2" s="124"/>
      <c r="S2" s="132"/>
    </row>
    <row r="3" spans="1:19" s="5" customFormat="1" ht="32.25" customHeight="1" x14ac:dyDescent="0.2">
      <c r="A3" s="20"/>
      <c r="B3" s="7" t="str">
        <f>_00Tabla_VARIABLES_GLOBALES[[#This Row],[Valor]]</f>
        <v>Versión 3</v>
      </c>
      <c r="C3" s="124"/>
      <c r="D3" s="124"/>
      <c r="E3" s="124"/>
      <c r="F3" s="124"/>
      <c r="G3" s="124"/>
      <c r="H3" s="124"/>
      <c r="I3" s="124"/>
      <c r="J3" s="124"/>
      <c r="K3" s="124"/>
      <c r="L3" s="124"/>
      <c r="M3" s="124"/>
      <c r="N3" s="124"/>
      <c r="O3" s="124"/>
      <c r="P3" s="124"/>
      <c r="Q3" s="124"/>
      <c r="R3" s="124"/>
      <c r="S3" s="133"/>
    </row>
    <row r="4" spans="1:19" s="5" customFormat="1" ht="19.5" customHeight="1" x14ac:dyDescent="0.2">
      <c r="A4" s="20"/>
      <c r="B4" s="127"/>
      <c r="C4" s="127"/>
      <c r="D4" s="127"/>
      <c r="E4" s="127"/>
      <c r="F4" s="127"/>
      <c r="G4" s="127"/>
      <c r="H4" s="127"/>
      <c r="I4" s="127"/>
      <c r="J4" s="127"/>
      <c r="K4" s="127"/>
      <c r="L4" s="127"/>
      <c r="M4" s="127"/>
      <c r="N4" s="127"/>
      <c r="O4" s="127"/>
      <c r="P4" s="127"/>
      <c r="Q4" s="127"/>
      <c r="R4" s="127"/>
      <c r="S4" s="127"/>
    </row>
    <row r="5" spans="1:19" s="5" customFormat="1" ht="30" customHeight="1" x14ac:dyDescent="0.2">
      <c r="A5" s="36"/>
      <c r="B5" s="131" t="s">
        <v>416</v>
      </c>
      <c r="C5" s="131"/>
      <c r="D5" s="131"/>
      <c r="E5" s="131"/>
      <c r="F5" s="131"/>
      <c r="G5" s="131"/>
      <c r="H5" s="131"/>
      <c r="I5" s="131"/>
      <c r="J5" s="131"/>
      <c r="K5" s="131"/>
      <c r="L5" s="131"/>
      <c r="M5" s="131"/>
      <c r="N5" s="131"/>
      <c r="O5" s="131"/>
      <c r="P5" s="131"/>
      <c r="Q5" s="131"/>
      <c r="R5" s="131"/>
      <c r="S5" s="131"/>
    </row>
    <row r="6" spans="1:19" s="5" customFormat="1" ht="15" customHeight="1" x14ac:dyDescent="0.2">
      <c r="A6" s="37"/>
      <c r="B6" s="123" t="s">
        <v>417</v>
      </c>
      <c r="C6" s="123"/>
      <c r="D6" s="123"/>
      <c r="E6" s="123"/>
      <c r="F6" s="123"/>
      <c r="G6" s="123"/>
      <c r="H6" s="123"/>
      <c r="I6" s="134" t="s">
        <v>418</v>
      </c>
      <c r="J6" s="134"/>
      <c r="K6" s="134"/>
      <c r="L6" s="134"/>
      <c r="M6" s="38"/>
      <c r="N6" s="38"/>
      <c r="O6" s="134" t="s">
        <v>419</v>
      </c>
      <c r="P6" s="134"/>
      <c r="Q6" s="134"/>
      <c r="R6" s="134"/>
      <c r="S6" s="38"/>
    </row>
    <row r="7" spans="1:19" ht="37.5" customHeight="1" x14ac:dyDescent="0.2">
      <c r="A7" s="39"/>
      <c r="B7" s="40" t="s">
        <v>420</v>
      </c>
      <c r="C7" s="41" t="s">
        <v>135</v>
      </c>
      <c r="D7" s="40" t="s">
        <v>136</v>
      </c>
      <c r="E7" s="40" t="s">
        <v>137</v>
      </c>
      <c r="F7" s="40" t="s">
        <v>138</v>
      </c>
      <c r="G7" s="40" t="s">
        <v>139</v>
      </c>
      <c r="H7" s="40" t="s">
        <v>421</v>
      </c>
      <c r="I7" s="40" t="s">
        <v>422</v>
      </c>
      <c r="J7" s="40" t="s">
        <v>151</v>
      </c>
      <c r="K7" s="40" t="s">
        <v>152</v>
      </c>
      <c r="L7" s="40" t="s">
        <v>67</v>
      </c>
      <c r="M7" s="42" t="s">
        <v>16</v>
      </c>
      <c r="N7" s="42" t="s">
        <v>423</v>
      </c>
      <c r="O7" s="40" t="s">
        <v>159</v>
      </c>
      <c r="P7" s="40" t="s">
        <v>160</v>
      </c>
      <c r="Q7" s="40" t="s">
        <v>161</v>
      </c>
      <c r="R7" s="40" t="s">
        <v>162</v>
      </c>
      <c r="S7" s="40" t="s">
        <v>163</v>
      </c>
    </row>
    <row r="8" spans="1:19" ht="99.75" x14ac:dyDescent="0.2">
      <c r="A8" s="43"/>
      <c r="B8" s="27" t="s">
        <v>963</v>
      </c>
      <c r="C8" s="101" t="s">
        <v>965</v>
      </c>
      <c r="D8" s="102" t="s">
        <v>508</v>
      </c>
      <c r="E8" s="44"/>
      <c r="F8" s="100" t="s">
        <v>1016</v>
      </c>
      <c r="G8" s="12" t="s">
        <v>424</v>
      </c>
      <c r="H8" s="45"/>
      <c r="I8" s="12" t="s">
        <v>993</v>
      </c>
      <c r="J8" s="112" t="s">
        <v>425</v>
      </c>
      <c r="K8" s="111">
        <v>6528</v>
      </c>
      <c r="L8" s="100" t="s">
        <v>1016</v>
      </c>
      <c r="M8" s="45"/>
      <c r="N8" s="12"/>
      <c r="O8" s="12" t="s">
        <v>426</v>
      </c>
      <c r="P8" s="110" t="d">
        <v>2024-12-30</v>
      </c>
      <c r="Q8" s="12" t="s">
        <v>201</v>
      </c>
      <c r="R8" s="45"/>
      <c r="S8" s="45"/>
    </row>
    <row r="9" spans="1:19" x14ac:dyDescent="0.2">
      <c r="B9" s="27" t="s">
        <v>963</v>
      </c>
      <c r="C9" s="103" t="s">
        <v>966</v>
      </c>
      <c r="D9" s="102" t="s">
        <v>427</v>
      </c>
      <c r="E9" s="44">
        <v>4</v>
      </c>
      <c r="F9" s="100" t="s">
        <v>1017</v>
      </c>
      <c r="G9" s="12" t="s">
        <v>424</v>
      </c>
      <c r="H9" s="45"/>
      <c r="I9" s="12" t="s">
        <v>991</v>
      </c>
      <c r="J9" s="112" t="s">
        <v>425</v>
      </c>
      <c r="K9" s="111">
        <v>6528</v>
      </c>
      <c r="L9" s="100" t="s">
        <v>1017</v>
      </c>
      <c r="M9" s="45"/>
      <c r="N9" s="12"/>
      <c r="O9" s="12" t="s">
        <v>426</v>
      </c>
      <c r="P9" s="110" t="d">
        <v>2024-12-30</v>
      </c>
      <c r="Q9" s="12" t="s">
        <v>201</v>
      </c>
      <c r="R9" s="45"/>
      <c r="S9" s="45"/>
    </row>
    <row r="10" spans="1:19" ht="28.5" x14ac:dyDescent="0.2">
      <c r="B10" s="27" t="s">
        <v>963</v>
      </c>
      <c r="C10" s="104" t="s">
        <v>967</v>
      </c>
      <c r="D10" s="105" t="s">
        <v>427</v>
      </c>
      <c r="E10" s="44">
        <v>255</v>
      </c>
      <c r="F10" s="100" t="s">
        <v>1031</v>
      </c>
      <c r="G10" s="12" t="s">
        <v>424</v>
      </c>
      <c r="H10" s="45"/>
      <c r="I10" s="12" t="s">
        <v>992</v>
      </c>
      <c r="J10" s="112" t="s">
        <v>425</v>
      </c>
      <c r="K10" s="111">
        <v>6528</v>
      </c>
      <c r="L10" s="100" t="s">
        <v>1031</v>
      </c>
      <c r="M10" s="45"/>
      <c r="N10" s="12"/>
      <c r="O10" s="12" t="s">
        <v>426</v>
      </c>
      <c r="P10" s="110" t="d">
        <v>2024-12-30</v>
      </c>
      <c r="Q10" s="12" t="s">
        <v>201</v>
      </c>
      <c r="R10" s="45"/>
      <c r="S10" s="45"/>
    </row>
    <row r="11" spans="1:19" ht="71.25" x14ac:dyDescent="0.2">
      <c r="B11" s="27" t="s">
        <v>963</v>
      </c>
      <c r="C11" s="104" t="s">
        <v>968</v>
      </c>
      <c r="D11" s="102" t="s">
        <v>427</v>
      </c>
      <c r="E11" s="44">
        <v>255</v>
      </c>
      <c r="F11" s="100" t="s">
        <v>1032</v>
      </c>
      <c r="G11" s="12" t="s">
        <v>424</v>
      </c>
      <c r="H11" s="45"/>
      <c r="I11" s="12" t="s">
        <v>114</v>
      </c>
      <c r="J11" s="112" t="s">
        <v>425</v>
      </c>
      <c r="K11" s="111">
        <v>6528</v>
      </c>
      <c r="L11" s="100" t="s">
        <v>1032</v>
      </c>
      <c r="M11" s="45"/>
      <c r="N11" s="12"/>
      <c r="O11" s="12" t="s">
        <v>426</v>
      </c>
      <c r="P11" s="110" t="d">
        <v>2024-12-30</v>
      </c>
      <c r="Q11" s="12" t="s">
        <v>201</v>
      </c>
      <c r="R11" s="45"/>
      <c r="S11" s="45"/>
    </row>
    <row r="12" spans="1:19" ht="42.75" x14ac:dyDescent="0.2">
      <c r="B12" s="27" t="s">
        <v>963</v>
      </c>
      <c r="C12" s="104" t="s">
        <v>969</v>
      </c>
      <c r="D12" s="106" t="s">
        <v>428</v>
      </c>
      <c r="E12" s="44"/>
      <c r="F12" s="100" t="s">
        <v>1018</v>
      </c>
      <c r="G12" s="12" t="s">
        <v>424</v>
      </c>
      <c r="H12" s="45"/>
      <c r="I12" s="12" t="s">
        <v>994</v>
      </c>
      <c r="J12" s="112" t="s">
        <v>425</v>
      </c>
      <c r="K12" s="111">
        <v>6528</v>
      </c>
      <c r="L12" s="100" t="s">
        <v>1018</v>
      </c>
      <c r="M12" s="45"/>
      <c r="N12" s="12"/>
      <c r="O12" s="12" t="s">
        <v>426</v>
      </c>
      <c r="P12" s="110" t="d">
        <v>2024-12-30</v>
      </c>
      <c r="Q12" s="12" t="s">
        <v>201</v>
      </c>
      <c r="R12" s="45"/>
      <c r="S12" s="45"/>
    </row>
    <row r="13" spans="1:19" ht="28.5" x14ac:dyDescent="0.2">
      <c r="B13" s="27" t="s">
        <v>963</v>
      </c>
      <c r="C13" s="104" t="s">
        <v>970</v>
      </c>
      <c r="D13" s="106" t="s">
        <v>428</v>
      </c>
      <c r="E13" s="44"/>
      <c r="F13" s="100" t="s">
        <v>1033</v>
      </c>
      <c r="G13" s="12" t="s">
        <v>424</v>
      </c>
      <c r="H13" s="45"/>
      <c r="I13" s="12" t="s">
        <v>995</v>
      </c>
      <c r="J13" s="112" t="s">
        <v>425</v>
      </c>
      <c r="K13" s="111">
        <v>6528</v>
      </c>
      <c r="L13" s="100" t="s">
        <v>1033</v>
      </c>
      <c r="M13" s="45"/>
      <c r="N13" s="12"/>
      <c r="O13" s="12" t="s">
        <v>426</v>
      </c>
      <c r="P13" s="110" t="d">
        <v>2024-12-30</v>
      </c>
      <c r="Q13" s="12" t="s">
        <v>201</v>
      </c>
      <c r="R13" s="45"/>
      <c r="S13" s="45"/>
    </row>
    <row r="14" spans="1:19" ht="71.25" x14ac:dyDescent="0.2">
      <c r="B14" s="27" t="s">
        <v>964</v>
      </c>
      <c r="C14" s="104" t="s">
        <v>967</v>
      </c>
      <c r="D14" s="102" t="s">
        <v>427</v>
      </c>
      <c r="E14" s="44">
        <v>255</v>
      </c>
      <c r="F14" s="100" t="s">
        <v>1031</v>
      </c>
      <c r="G14" s="12" t="s">
        <v>424</v>
      </c>
      <c r="H14" s="45"/>
      <c r="I14" s="12" t="s">
        <v>992</v>
      </c>
      <c r="J14" s="112" t="s">
        <v>535</v>
      </c>
      <c r="K14" s="111">
        <v>1573</v>
      </c>
      <c r="L14" s="100" t="s">
        <v>1031</v>
      </c>
      <c r="M14" s="45"/>
      <c r="N14" s="12"/>
      <c r="O14" s="12" t="s">
        <v>426</v>
      </c>
      <c r="P14" s="110" t="d">
        <v>2024-12-30</v>
      </c>
      <c r="Q14" s="12" t="s">
        <v>201</v>
      </c>
      <c r="R14" s="45"/>
      <c r="S14" s="100" t="s">
        <v>1041</v>
      </c>
    </row>
    <row r="15" spans="1:19" ht="71.25" x14ac:dyDescent="0.2">
      <c r="B15" s="27" t="s">
        <v>964</v>
      </c>
      <c r="C15" s="104" t="s">
        <v>968</v>
      </c>
      <c r="D15" s="102" t="s">
        <v>427</v>
      </c>
      <c r="E15" s="44">
        <v>255</v>
      </c>
      <c r="F15" s="100" t="s">
        <v>1032</v>
      </c>
      <c r="G15" s="12" t="s">
        <v>424</v>
      </c>
      <c r="H15" s="45"/>
      <c r="I15" s="12" t="s">
        <v>114</v>
      </c>
      <c r="J15" s="112" t="s">
        <v>535</v>
      </c>
      <c r="K15" s="111">
        <v>1573</v>
      </c>
      <c r="L15" s="100" t="s">
        <v>1032</v>
      </c>
      <c r="M15" s="45"/>
      <c r="N15" s="12"/>
      <c r="O15" s="12" t="s">
        <v>426</v>
      </c>
      <c r="P15" s="110" t="d">
        <v>2024-12-30</v>
      </c>
      <c r="Q15" s="12" t="s">
        <v>201</v>
      </c>
      <c r="R15" s="45"/>
      <c r="S15" s="100" t="s">
        <v>1041</v>
      </c>
    </row>
    <row r="16" spans="1:19" ht="114" x14ac:dyDescent="0.2">
      <c r="B16" s="27" t="s">
        <v>964</v>
      </c>
      <c r="C16" s="107" t="s">
        <v>971</v>
      </c>
      <c r="D16" s="106" t="s">
        <v>428</v>
      </c>
      <c r="E16" s="44"/>
      <c r="F16" s="100" t="s">
        <v>1019</v>
      </c>
      <c r="G16" s="12" t="s">
        <v>424</v>
      </c>
      <c r="H16" s="45"/>
      <c r="I16" s="12" t="s">
        <v>996</v>
      </c>
      <c r="J16" s="112" t="s">
        <v>535</v>
      </c>
      <c r="K16" s="111">
        <v>1573</v>
      </c>
      <c r="L16" s="100" t="s">
        <v>1019</v>
      </c>
      <c r="M16" s="45"/>
      <c r="N16" s="12"/>
      <c r="O16" s="12" t="s">
        <v>426</v>
      </c>
      <c r="P16" s="110" t="d">
        <v>2024-12-30</v>
      </c>
      <c r="Q16" s="12" t="s">
        <v>201</v>
      </c>
      <c r="R16" s="45"/>
      <c r="S16" s="100" t="s">
        <v>1041</v>
      </c>
    </row>
    <row r="17" spans="2:19" ht="114" x14ac:dyDescent="0.2">
      <c r="B17" s="27" t="s">
        <v>964</v>
      </c>
      <c r="C17" s="107" t="s">
        <v>972</v>
      </c>
      <c r="D17" s="106" t="s">
        <v>428</v>
      </c>
      <c r="E17" s="44"/>
      <c r="F17" s="100" t="s">
        <v>1020</v>
      </c>
      <c r="G17" s="12" t="s">
        <v>424</v>
      </c>
      <c r="H17" s="45"/>
      <c r="I17" s="12" t="s">
        <v>997</v>
      </c>
      <c r="J17" s="112" t="s">
        <v>535</v>
      </c>
      <c r="K17" s="111">
        <v>1573</v>
      </c>
      <c r="L17" s="100" t="s">
        <v>1020</v>
      </c>
      <c r="M17" s="45"/>
      <c r="N17" s="12"/>
      <c r="O17" s="12" t="s">
        <v>426</v>
      </c>
      <c r="P17" s="110" t="d">
        <v>2024-12-30</v>
      </c>
      <c r="Q17" s="12" t="s">
        <v>201</v>
      </c>
      <c r="R17" s="45"/>
      <c r="S17" s="100" t="s">
        <v>1041</v>
      </c>
    </row>
    <row r="18" spans="2:19" ht="114" x14ac:dyDescent="0.2">
      <c r="B18" s="27" t="s">
        <v>964</v>
      </c>
      <c r="C18" s="107" t="s">
        <v>973</v>
      </c>
      <c r="D18" s="106" t="s">
        <v>428</v>
      </c>
      <c r="E18" s="44"/>
      <c r="F18" s="100" t="s">
        <v>1021</v>
      </c>
      <c r="G18" s="12" t="s">
        <v>424</v>
      </c>
      <c r="H18" s="50"/>
      <c r="I18" s="12" t="s">
        <v>998</v>
      </c>
      <c r="J18" s="112" t="s">
        <v>535</v>
      </c>
      <c r="K18" s="111">
        <v>1573</v>
      </c>
      <c r="L18" s="100" t="s">
        <v>1021</v>
      </c>
      <c r="M18" s="51"/>
      <c r="N18" s="52"/>
      <c r="O18" s="12" t="s">
        <v>426</v>
      </c>
      <c r="P18" s="110" t="d">
        <v>2024-12-30</v>
      </c>
      <c r="Q18" s="12" t="s">
        <v>201</v>
      </c>
      <c r="R18" s="55"/>
      <c r="S18" s="100" t="s">
        <v>1041</v>
      </c>
    </row>
    <row r="19" spans="2:19" ht="114" x14ac:dyDescent="0.2">
      <c r="B19" s="27" t="s">
        <v>964</v>
      </c>
      <c r="C19" s="107" t="s">
        <v>974</v>
      </c>
      <c r="D19" s="106" t="s">
        <v>428</v>
      </c>
      <c r="E19" s="44"/>
      <c r="F19" s="100" t="s">
        <v>1022</v>
      </c>
      <c r="G19" s="12" t="s">
        <v>424</v>
      </c>
      <c r="H19" s="50"/>
      <c r="I19" s="12" t="s">
        <v>999</v>
      </c>
      <c r="J19" s="112" t="s">
        <v>535</v>
      </c>
      <c r="K19" s="111">
        <v>1573</v>
      </c>
      <c r="L19" s="100" t="s">
        <v>1022</v>
      </c>
      <c r="M19" s="51"/>
      <c r="N19" s="52"/>
      <c r="O19" s="12" t="s">
        <v>426</v>
      </c>
      <c r="P19" s="110" t="d">
        <v>2024-12-30</v>
      </c>
      <c r="Q19" s="12" t="s">
        <v>201</v>
      </c>
      <c r="R19" s="55"/>
      <c r="S19" s="100" t="s">
        <v>1041</v>
      </c>
    </row>
    <row r="20" spans="2:19" ht="114" x14ac:dyDescent="0.2">
      <c r="B20" s="27" t="s">
        <v>964</v>
      </c>
      <c r="C20" s="107" t="s">
        <v>975</v>
      </c>
      <c r="D20" s="106" t="s">
        <v>428</v>
      </c>
      <c r="E20" s="44"/>
      <c r="F20" s="100" t="s">
        <v>1023</v>
      </c>
      <c r="G20" s="12" t="s">
        <v>424</v>
      </c>
      <c r="H20" s="50"/>
      <c r="I20" s="12" t="s">
        <v>1000</v>
      </c>
      <c r="J20" s="112" t="s">
        <v>535</v>
      </c>
      <c r="K20" s="111">
        <v>1573</v>
      </c>
      <c r="L20" s="100" t="s">
        <v>1023</v>
      </c>
      <c r="M20" s="51"/>
      <c r="N20" s="52"/>
      <c r="O20" s="12" t="s">
        <v>426</v>
      </c>
      <c r="P20" s="110" t="d">
        <v>2024-12-30</v>
      </c>
      <c r="Q20" s="12" t="s">
        <v>201</v>
      </c>
      <c r="R20" s="55"/>
      <c r="S20" s="100" t="s">
        <v>1041</v>
      </c>
    </row>
    <row r="21" spans="2:19" ht="114" x14ac:dyDescent="0.2">
      <c r="B21" s="27" t="s">
        <v>964</v>
      </c>
      <c r="C21" s="107" t="s">
        <v>976</v>
      </c>
      <c r="D21" s="106" t="s">
        <v>428</v>
      </c>
      <c r="E21" s="44"/>
      <c r="F21" s="100" t="s">
        <v>1024</v>
      </c>
      <c r="G21" s="12" t="s">
        <v>424</v>
      </c>
      <c r="H21" s="50"/>
      <c r="I21" s="12" t="s">
        <v>1001</v>
      </c>
      <c r="J21" s="112" t="s">
        <v>535</v>
      </c>
      <c r="K21" s="111">
        <v>1573</v>
      </c>
      <c r="L21" s="100" t="s">
        <v>1024</v>
      </c>
      <c r="M21" s="51"/>
      <c r="N21" s="52"/>
      <c r="O21" s="12" t="s">
        <v>426</v>
      </c>
      <c r="P21" s="110" t="d">
        <v>2024-12-30</v>
      </c>
      <c r="Q21" s="12" t="s">
        <v>201</v>
      </c>
      <c r="R21" s="55"/>
      <c r="S21" s="100" t="s">
        <v>1041</v>
      </c>
    </row>
    <row r="22" spans="2:19" ht="71.25" x14ac:dyDescent="0.2">
      <c r="B22" s="27" t="s">
        <v>964</v>
      </c>
      <c r="C22" s="107" t="s">
        <v>977</v>
      </c>
      <c r="D22" s="106" t="s">
        <v>428</v>
      </c>
      <c r="E22" s="44"/>
      <c r="F22" s="100" t="s">
        <v>1034</v>
      </c>
      <c r="G22" s="12" t="s">
        <v>424</v>
      </c>
      <c r="H22" s="50"/>
      <c r="I22" s="12" t="s">
        <v>1002</v>
      </c>
      <c r="J22" s="112" t="s">
        <v>535</v>
      </c>
      <c r="K22" s="111">
        <v>1573</v>
      </c>
      <c r="L22" s="100" t="s">
        <v>1034</v>
      </c>
      <c r="M22" s="51"/>
      <c r="N22" s="52"/>
      <c r="O22" s="12" t="s">
        <v>426</v>
      </c>
      <c r="P22" s="110" t="d">
        <v>2024-12-30</v>
      </c>
      <c r="Q22" s="12" t="s">
        <v>201</v>
      </c>
      <c r="R22" s="55"/>
      <c r="S22" s="100" t="s">
        <v>1041</v>
      </c>
    </row>
    <row r="23" spans="2:19" ht="71.25" x14ac:dyDescent="0.2">
      <c r="B23" s="27" t="s">
        <v>964</v>
      </c>
      <c r="C23" s="107" t="s">
        <v>978</v>
      </c>
      <c r="D23" s="106" t="s">
        <v>428</v>
      </c>
      <c r="E23" s="44"/>
      <c r="F23" s="100" t="s">
        <v>1035</v>
      </c>
      <c r="G23" s="12" t="s">
        <v>424</v>
      </c>
      <c r="H23" s="50"/>
      <c r="I23" s="12" t="s">
        <v>1003</v>
      </c>
      <c r="J23" s="112" t="s">
        <v>535</v>
      </c>
      <c r="K23" s="111">
        <v>1573</v>
      </c>
      <c r="L23" s="100" t="s">
        <v>1035</v>
      </c>
      <c r="M23" s="51"/>
      <c r="N23" s="52"/>
      <c r="O23" s="12" t="s">
        <v>426</v>
      </c>
      <c r="P23" s="110" t="d">
        <v>2024-12-30</v>
      </c>
      <c r="Q23" s="12" t="s">
        <v>201</v>
      </c>
      <c r="R23" s="55"/>
      <c r="S23" s="100" t="s">
        <v>1041</v>
      </c>
    </row>
    <row r="24" spans="2:19" ht="71.25" x14ac:dyDescent="0.2">
      <c r="B24" s="27" t="s">
        <v>964</v>
      </c>
      <c r="C24" s="107" t="s">
        <v>979</v>
      </c>
      <c r="D24" s="106" t="s">
        <v>428</v>
      </c>
      <c r="E24" s="44"/>
      <c r="F24" s="100" t="s">
        <v>1036</v>
      </c>
      <c r="G24" s="12" t="s">
        <v>424</v>
      </c>
      <c r="H24" s="50"/>
      <c r="I24" s="12" t="s">
        <v>1004</v>
      </c>
      <c r="J24" s="112" t="s">
        <v>535</v>
      </c>
      <c r="K24" s="111">
        <v>1573</v>
      </c>
      <c r="L24" s="100" t="s">
        <v>1036</v>
      </c>
      <c r="M24" s="51"/>
      <c r="N24" s="52"/>
      <c r="O24" s="12" t="s">
        <v>426</v>
      </c>
      <c r="P24" s="110" t="d">
        <v>2024-12-30</v>
      </c>
      <c r="Q24" s="12" t="s">
        <v>201</v>
      </c>
      <c r="R24" s="55"/>
      <c r="S24" s="100" t="s">
        <v>1041</v>
      </c>
    </row>
    <row r="25" spans="2:19" ht="71.25" x14ac:dyDescent="0.2">
      <c r="B25" s="27" t="s">
        <v>964</v>
      </c>
      <c r="C25" s="107" t="s">
        <v>980</v>
      </c>
      <c r="D25" s="106" t="s">
        <v>428</v>
      </c>
      <c r="E25" s="44"/>
      <c r="F25" s="100" t="s">
        <v>1037</v>
      </c>
      <c r="G25" s="12" t="s">
        <v>424</v>
      </c>
      <c r="H25" s="50"/>
      <c r="I25" s="12" t="s">
        <v>1005</v>
      </c>
      <c r="J25" s="112" t="s">
        <v>535</v>
      </c>
      <c r="K25" s="111">
        <v>1573</v>
      </c>
      <c r="L25" s="100" t="s">
        <v>1037</v>
      </c>
      <c r="M25" s="51"/>
      <c r="N25" s="52"/>
      <c r="O25" s="12" t="s">
        <v>426</v>
      </c>
      <c r="P25" s="110" t="d">
        <v>2024-12-30</v>
      </c>
      <c r="Q25" s="12" t="s">
        <v>201</v>
      </c>
      <c r="R25" s="55"/>
      <c r="S25" s="100" t="s">
        <v>1041</v>
      </c>
    </row>
    <row r="26" spans="2:19" ht="71.25" x14ac:dyDescent="0.2">
      <c r="B26" s="27" t="s">
        <v>964</v>
      </c>
      <c r="C26" s="107" t="s">
        <v>981</v>
      </c>
      <c r="D26" s="106" t="s">
        <v>428</v>
      </c>
      <c r="E26" s="44"/>
      <c r="F26" s="100" t="s">
        <v>1038</v>
      </c>
      <c r="G26" s="12" t="s">
        <v>424</v>
      </c>
      <c r="H26" s="50"/>
      <c r="I26" s="12" t="s">
        <v>1006</v>
      </c>
      <c r="J26" s="112" t="s">
        <v>535</v>
      </c>
      <c r="K26" s="111">
        <v>1573</v>
      </c>
      <c r="L26" s="100" t="s">
        <v>1038</v>
      </c>
      <c r="M26" s="51"/>
      <c r="N26" s="52"/>
      <c r="O26" s="12" t="s">
        <v>426</v>
      </c>
      <c r="P26" s="110" t="d">
        <v>2024-12-30</v>
      </c>
      <c r="Q26" s="12" t="s">
        <v>201</v>
      </c>
      <c r="R26" s="55"/>
      <c r="S26" s="100" t="s">
        <v>1041</v>
      </c>
    </row>
    <row r="27" spans="2:19" ht="71.25" x14ac:dyDescent="0.2">
      <c r="B27" s="27" t="s">
        <v>964</v>
      </c>
      <c r="C27" s="107" t="s">
        <v>982</v>
      </c>
      <c r="D27" s="106" t="s">
        <v>428</v>
      </c>
      <c r="E27" s="44"/>
      <c r="F27" s="100" t="s">
        <v>1039</v>
      </c>
      <c r="G27" s="12" t="s">
        <v>424</v>
      </c>
      <c r="H27" s="50"/>
      <c r="I27" s="12" t="s">
        <v>1007</v>
      </c>
      <c r="J27" s="112" t="s">
        <v>535</v>
      </c>
      <c r="K27" s="111">
        <v>1573</v>
      </c>
      <c r="L27" s="100" t="s">
        <v>1039</v>
      </c>
      <c r="M27" s="51"/>
      <c r="N27" s="52"/>
      <c r="O27" s="12" t="s">
        <v>426</v>
      </c>
      <c r="P27" s="110" t="d">
        <v>2024-12-30</v>
      </c>
      <c r="Q27" s="12" t="s">
        <v>201</v>
      </c>
      <c r="R27" s="55"/>
      <c r="S27" s="100" t="s">
        <v>1041</v>
      </c>
    </row>
    <row r="28" spans="2:19" ht="71.25" x14ac:dyDescent="0.2">
      <c r="B28" s="27" t="s">
        <v>964</v>
      </c>
      <c r="C28" s="108" t="s">
        <v>983</v>
      </c>
      <c r="D28" s="106" t="s">
        <v>428</v>
      </c>
      <c r="E28" s="44"/>
      <c r="F28" s="100" t="s">
        <v>1025</v>
      </c>
      <c r="G28" s="12" t="s">
        <v>424</v>
      </c>
      <c r="H28" s="50"/>
      <c r="I28" s="12" t="s">
        <v>1008</v>
      </c>
      <c r="J28" s="112" t="s">
        <v>535</v>
      </c>
      <c r="K28" s="111">
        <v>1573</v>
      </c>
      <c r="L28" s="100" t="s">
        <v>1025</v>
      </c>
      <c r="M28" s="51"/>
      <c r="N28" s="52"/>
      <c r="O28" s="12" t="s">
        <v>426</v>
      </c>
      <c r="P28" s="110" t="d">
        <v>2024-12-30</v>
      </c>
      <c r="Q28" s="12" t="s">
        <v>201</v>
      </c>
      <c r="R28" s="55"/>
      <c r="S28" s="100" t="s">
        <v>1041</v>
      </c>
    </row>
    <row r="29" spans="2:19" ht="71.25" x14ac:dyDescent="0.2">
      <c r="B29" s="27" t="s">
        <v>964</v>
      </c>
      <c r="C29" s="108" t="s">
        <v>984</v>
      </c>
      <c r="D29" s="106" t="s">
        <v>428</v>
      </c>
      <c r="E29" s="44"/>
      <c r="F29" s="100" t="s">
        <v>1027</v>
      </c>
      <c r="G29" s="12" t="s">
        <v>424</v>
      </c>
      <c r="H29" s="50"/>
      <c r="I29" s="12" t="s">
        <v>1009</v>
      </c>
      <c r="J29" s="112" t="s">
        <v>535</v>
      </c>
      <c r="K29" s="111">
        <v>1573</v>
      </c>
      <c r="L29" s="100" t="s">
        <v>1027</v>
      </c>
      <c r="M29" s="51"/>
      <c r="N29" s="52"/>
      <c r="O29" s="12" t="s">
        <v>426</v>
      </c>
      <c r="P29" s="110" t="d">
        <v>2024-12-30</v>
      </c>
      <c r="Q29" s="12" t="s">
        <v>201</v>
      </c>
      <c r="R29" s="55"/>
      <c r="S29" s="100" t="s">
        <v>1041</v>
      </c>
    </row>
    <row r="30" spans="2:19" ht="71.25" x14ac:dyDescent="0.2">
      <c r="B30" s="27" t="s">
        <v>964</v>
      </c>
      <c r="C30" s="108" t="s">
        <v>985</v>
      </c>
      <c r="D30" s="106" t="s">
        <v>428</v>
      </c>
      <c r="E30" s="44"/>
      <c r="F30" s="100" t="s">
        <v>1028</v>
      </c>
      <c r="G30" s="12" t="s">
        <v>424</v>
      </c>
      <c r="H30" s="50"/>
      <c r="I30" s="12" t="s">
        <v>1010</v>
      </c>
      <c r="J30" s="112" t="s">
        <v>535</v>
      </c>
      <c r="K30" s="111">
        <v>1573</v>
      </c>
      <c r="L30" s="100" t="s">
        <v>1028</v>
      </c>
      <c r="M30" s="51"/>
      <c r="N30" s="52"/>
      <c r="O30" s="12" t="s">
        <v>426</v>
      </c>
      <c r="P30" s="110" t="d">
        <v>2024-12-30</v>
      </c>
      <c r="Q30" s="12" t="s">
        <v>201</v>
      </c>
      <c r="R30" s="55"/>
      <c r="S30" s="100" t="s">
        <v>1041</v>
      </c>
    </row>
    <row r="31" spans="2:19" ht="71.25" x14ac:dyDescent="0.2">
      <c r="B31" s="27" t="s">
        <v>964</v>
      </c>
      <c r="C31" s="108" t="s">
        <v>986</v>
      </c>
      <c r="D31" s="106" t="s">
        <v>428</v>
      </c>
      <c r="E31" s="44"/>
      <c r="F31" s="100" t="s">
        <v>1029</v>
      </c>
      <c r="G31" s="12" t="s">
        <v>424</v>
      </c>
      <c r="H31" s="50"/>
      <c r="I31" s="12" t="s">
        <v>1011</v>
      </c>
      <c r="J31" s="112" t="s">
        <v>535</v>
      </c>
      <c r="K31" s="111">
        <v>1573</v>
      </c>
      <c r="L31" s="100" t="s">
        <v>1029</v>
      </c>
      <c r="M31" s="51"/>
      <c r="N31" s="52"/>
      <c r="O31" s="12" t="s">
        <v>426</v>
      </c>
      <c r="P31" s="110" t="d">
        <v>2024-12-30</v>
      </c>
      <c r="Q31" s="12" t="s">
        <v>201</v>
      </c>
      <c r="R31" s="55"/>
      <c r="S31" s="100" t="s">
        <v>1041</v>
      </c>
    </row>
    <row r="32" spans="2:19" ht="71.25" x14ac:dyDescent="0.2">
      <c r="B32" s="27" t="s">
        <v>964</v>
      </c>
      <c r="C32" s="108" t="s">
        <v>987</v>
      </c>
      <c r="D32" s="106" t="s">
        <v>428</v>
      </c>
      <c r="E32" s="44"/>
      <c r="F32" s="100" t="s">
        <v>1030</v>
      </c>
      <c r="G32" s="12" t="s">
        <v>424</v>
      </c>
      <c r="H32" s="50"/>
      <c r="I32" s="12" t="s">
        <v>1012</v>
      </c>
      <c r="J32" s="112" t="s">
        <v>535</v>
      </c>
      <c r="K32" s="111">
        <v>1573</v>
      </c>
      <c r="L32" s="100" t="s">
        <v>1030</v>
      </c>
      <c r="M32" s="51"/>
      <c r="N32" s="52"/>
      <c r="O32" s="12" t="s">
        <v>426</v>
      </c>
      <c r="P32" s="110" t="d">
        <v>2024-12-30</v>
      </c>
      <c r="Q32" s="12" t="s">
        <v>201</v>
      </c>
      <c r="R32" s="55"/>
      <c r="S32" s="100" t="s">
        <v>1041</v>
      </c>
    </row>
    <row r="33" spans="2:19" ht="71.25" x14ac:dyDescent="0.2">
      <c r="B33" s="27" t="s">
        <v>964</v>
      </c>
      <c r="C33" s="108" t="s">
        <v>988</v>
      </c>
      <c r="D33" s="106" t="s">
        <v>428</v>
      </c>
      <c r="E33" s="44"/>
      <c r="F33" s="100" t="s">
        <v>1026</v>
      </c>
      <c r="G33" s="12" t="s">
        <v>424</v>
      </c>
      <c r="H33" s="50"/>
      <c r="I33" s="12" t="s">
        <v>1013</v>
      </c>
      <c r="J33" s="112" t="s">
        <v>535</v>
      </c>
      <c r="K33" s="111">
        <v>1573</v>
      </c>
      <c r="L33" s="100" t="s">
        <v>1026</v>
      </c>
      <c r="M33" s="51"/>
      <c r="N33" s="52"/>
      <c r="O33" s="12" t="s">
        <v>426</v>
      </c>
      <c r="P33" s="110" t="d">
        <v>2024-12-30</v>
      </c>
      <c r="Q33" s="12" t="s">
        <v>201</v>
      </c>
      <c r="R33" s="55"/>
      <c r="S33" s="100" t="s">
        <v>1041</v>
      </c>
    </row>
    <row r="34" spans="2:19" ht="71.25" x14ac:dyDescent="0.2">
      <c r="B34" s="27" t="s">
        <v>964</v>
      </c>
      <c r="C34" s="109" t="s">
        <v>989</v>
      </c>
      <c r="D34" s="106" t="s">
        <v>428</v>
      </c>
      <c r="E34" s="44"/>
      <c r="F34" s="100" t="s">
        <v>1015</v>
      </c>
      <c r="G34" s="12" t="s">
        <v>424</v>
      </c>
      <c r="H34" s="50"/>
      <c r="I34" s="12" t="s">
        <v>1014</v>
      </c>
      <c r="J34" s="112" t="s">
        <v>535</v>
      </c>
      <c r="K34" s="111">
        <v>1573</v>
      </c>
      <c r="L34" s="100" t="s">
        <v>1015</v>
      </c>
      <c r="M34" s="51"/>
      <c r="N34" s="52"/>
      <c r="O34" s="12" t="s">
        <v>426</v>
      </c>
      <c r="P34" s="110" t="d">
        <v>2024-12-30</v>
      </c>
      <c r="Q34" s="12" t="s">
        <v>201</v>
      </c>
      <c r="R34" s="55"/>
      <c r="S34" s="100" t="s">
        <v>1041</v>
      </c>
    </row>
    <row r="35" spans="2:19" ht="71.25" x14ac:dyDescent="0.2">
      <c r="B35" s="27" t="s">
        <v>964</v>
      </c>
      <c r="C35" s="109" t="s">
        <v>990</v>
      </c>
      <c r="D35" s="106" t="s">
        <v>428</v>
      </c>
      <c r="E35" s="44"/>
      <c r="F35" s="100" t="s">
        <v>1040</v>
      </c>
      <c r="G35" s="12" t="s">
        <v>424</v>
      </c>
      <c r="H35" s="50"/>
      <c r="I35" s="109" t="s">
        <v>990</v>
      </c>
      <c r="J35" s="112" t="s">
        <v>535</v>
      </c>
      <c r="K35" s="111">
        <v>1573</v>
      </c>
      <c r="L35" s="100" t="s">
        <v>1040</v>
      </c>
      <c r="M35" s="51"/>
      <c r="N35" s="52"/>
      <c r="O35" s="12" t="s">
        <v>426</v>
      </c>
      <c r="P35" s="110" t="d">
        <v>2024-12-30</v>
      </c>
      <c r="Q35" s="12" t="s">
        <v>201</v>
      </c>
      <c r="R35" s="55"/>
      <c r="S35" s="100" t="s">
        <v>1041</v>
      </c>
    </row>
    <row r="36" spans="2:19" x14ac:dyDescent="0.2">
      <c r="B36" s="27"/>
      <c r="C36" s="47"/>
      <c r="D36" s="12"/>
      <c r="E36" s="48"/>
      <c r="F36" s="49"/>
      <c r="G36" s="12"/>
      <c r="H36" s="50"/>
      <c r="I36" s="50"/>
      <c r="J36" s="50"/>
      <c r="K36" s="50"/>
      <c r="L36" s="51"/>
      <c r="M36" s="51"/>
      <c r="N36" s="52"/>
      <c r="O36" s="53"/>
      <c r="P36" s="54"/>
      <c r="Q36" s="53"/>
      <c r="R36" s="55"/>
      <c r="S36" s="56"/>
    </row>
    <row r="37" spans="2:19" x14ac:dyDescent="0.2">
      <c r="B37" s="27"/>
      <c r="C37" s="47"/>
      <c r="D37" s="12"/>
      <c r="E37" s="48"/>
      <c r="F37" s="49"/>
      <c r="G37" s="12"/>
      <c r="H37" s="50"/>
      <c r="I37" s="50"/>
      <c r="J37" s="50"/>
      <c r="K37" s="50"/>
      <c r="L37" s="51"/>
      <c r="M37" s="51"/>
      <c r="N37" s="52"/>
      <c r="O37" s="53"/>
      <c r="P37" s="54"/>
      <c r="Q37" s="53"/>
      <c r="R37" s="55"/>
      <c r="S37" s="56"/>
    </row>
    <row r="38" spans="2:19" x14ac:dyDescent="0.2">
      <c r="B38" s="27"/>
      <c r="C38" s="47"/>
      <c r="D38" s="12"/>
      <c r="E38" s="48"/>
      <c r="F38" s="49"/>
      <c r="G38" s="12"/>
      <c r="H38" s="50"/>
      <c r="I38" s="50"/>
      <c r="J38" s="50"/>
      <c r="K38" s="50"/>
      <c r="L38" s="51"/>
      <c r="M38" s="51"/>
      <c r="N38" s="52"/>
      <c r="O38" s="53"/>
      <c r="P38" s="54"/>
      <c r="Q38" s="53"/>
      <c r="R38" s="55"/>
      <c r="S38" s="56"/>
    </row>
    <row r="39" spans="2:19" x14ac:dyDescent="0.2">
      <c r="B39" s="27"/>
      <c r="C39" s="47"/>
      <c r="D39" s="12"/>
      <c r="E39" s="48"/>
      <c r="F39" s="49"/>
      <c r="G39" s="12"/>
      <c r="H39" s="50"/>
      <c r="I39" s="50"/>
      <c r="J39" s="50"/>
      <c r="K39" s="50"/>
      <c r="L39" s="51"/>
      <c r="M39" s="51"/>
      <c r="N39" s="52"/>
      <c r="O39" s="53"/>
      <c r="P39" s="54"/>
      <c r="Q39" s="53"/>
      <c r="R39" s="55"/>
      <c r="S39" s="56"/>
    </row>
    <row r="40" spans="2:19" x14ac:dyDescent="0.2">
      <c r="B40" s="50"/>
      <c r="C40" s="47"/>
      <c r="D40" s="12"/>
      <c r="E40" s="48"/>
      <c r="F40" s="49"/>
      <c r="G40" s="12"/>
      <c r="H40" s="50"/>
      <c r="I40" s="50"/>
      <c r="J40" s="50"/>
      <c r="K40" s="50"/>
      <c r="L40" s="51"/>
      <c r="M40" s="51"/>
      <c r="N40" s="52"/>
      <c r="O40" s="53"/>
      <c r="P40" s="54"/>
      <c r="Q40" s="53"/>
      <c r="R40" s="55"/>
      <c r="S40" s="56"/>
    </row>
    <row r="41" spans="2:19" x14ac:dyDescent="0.2">
      <c r="B41" s="50"/>
      <c r="C41" s="47"/>
      <c r="D41" s="12"/>
      <c r="E41" s="48"/>
      <c r="F41" s="49"/>
      <c r="G41" s="12"/>
      <c r="H41" s="50"/>
      <c r="I41" s="50"/>
      <c r="J41" s="50"/>
      <c r="K41" s="50"/>
      <c r="L41" s="51"/>
      <c r="M41" s="51"/>
      <c r="N41" s="52"/>
      <c r="O41" s="53"/>
      <c r="P41" s="54"/>
      <c r="Q41" s="53"/>
      <c r="R41" s="55"/>
      <c r="S41" s="56"/>
    </row>
    <row r="42" spans="2:19" x14ac:dyDescent="0.2">
      <c r="B42" s="50"/>
      <c r="C42" s="47"/>
      <c r="D42" s="12"/>
      <c r="E42" s="48"/>
      <c r="F42" s="49"/>
      <c r="G42" s="12"/>
      <c r="H42" s="50"/>
      <c r="I42" s="50"/>
      <c r="J42" s="50"/>
      <c r="K42" s="50"/>
      <c r="L42" s="51"/>
      <c r="M42" s="51"/>
      <c r="N42" s="52"/>
      <c r="O42" s="53"/>
      <c r="P42" s="54"/>
      <c r="Q42" s="53"/>
      <c r="R42" s="55"/>
      <c r="S42" s="56"/>
    </row>
    <row r="43" spans="2:19" x14ac:dyDescent="0.2">
      <c r="B43" s="50"/>
      <c r="C43" s="47"/>
      <c r="D43" s="12"/>
      <c r="E43" s="48"/>
      <c r="F43" s="49"/>
      <c r="G43" s="12"/>
      <c r="H43" s="50"/>
      <c r="I43" s="50"/>
      <c r="J43" s="50"/>
      <c r="K43" s="50"/>
      <c r="L43" s="51"/>
      <c r="M43" s="51"/>
      <c r="N43" s="52"/>
      <c r="O43" s="53"/>
      <c r="P43" s="54"/>
      <c r="Q43" s="53"/>
      <c r="R43" s="55"/>
      <c r="S43" s="56"/>
    </row>
    <row r="44" spans="2:19" x14ac:dyDescent="0.2">
      <c r="B44" s="50"/>
      <c r="C44" s="47"/>
      <c r="D44" s="12"/>
      <c r="E44" s="48"/>
      <c r="F44" s="49"/>
      <c r="G44" s="12"/>
      <c r="H44" s="50"/>
      <c r="I44" s="50"/>
      <c r="J44" s="50"/>
      <c r="K44" s="50"/>
      <c r="L44" s="51"/>
      <c r="M44" s="51"/>
      <c r="N44" s="52"/>
      <c r="O44" s="53"/>
      <c r="P44" s="54"/>
      <c r="Q44" s="53"/>
      <c r="R44" s="55"/>
      <c r="S44" s="56"/>
    </row>
    <row r="45" spans="2:19" x14ac:dyDescent="0.2">
      <c r="B45" s="50"/>
      <c r="C45" s="47"/>
      <c r="D45" s="12"/>
      <c r="E45" s="48"/>
      <c r="F45" s="49"/>
      <c r="G45" s="12"/>
      <c r="H45" s="50"/>
      <c r="I45" s="50"/>
      <c r="J45" s="50"/>
      <c r="K45" s="50"/>
      <c r="L45" s="51"/>
      <c r="M45" s="51"/>
      <c r="N45" s="52"/>
      <c r="O45" s="53"/>
      <c r="P45" s="54"/>
      <c r="Q45" s="53"/>
      <c r="R45" s="55"/>
      <c r="S45" s="56"/>
    </row>
    <row r="46" spans="2:19" x14ac:dyDescent="0.2">
      <c r="B46" s="50"/>
      <c r="C46" s="47"/>
      <c r="D46" s="12"/>
      <c r="E46" s="48"/>
      <c r="F46" s="49"/>
      <c r="G46" s="12"/>
      <c r="H46" s="50"/>
      <c r="I46" s="50"/>
      <c r="J46" s="50"/>
      <c r="K46" s="50"/>
      <c r="L46" s="51"/>
      <c r="M46" s="51"/>
      <c r="N46" s="52"/>
      <c r="O46" s="53"/>
      <c r="P46" s="54"/>
      <c r="Q46" s="53"/>
      <c r="R46" s="55"/>
      <c r="S46" s="56"/>
    </row>
    <row r="47" spans="2:19" x14ac:dyDescent="0.2">
      <c r="E47" s="60"/>
      <c r="P47" s="65"/>
    </row>
  </sheetData>
  <mergeCells count="7">
    <mergeCell ref="C2:R3"/>
    <mergeCell ref="S2:S3"/>
    <mergeCell ref="B4:S4"/>
    <mergeCell ref="B5:S5"/>
    <mergeCell ref="B6:H6"/>
    <mergeCell ref="I6:L6"/>
    <mergeCell ref="O6:R6"/>
  </mergeCells>
  <dataValidations count="8">
    <dataValidation type="list" allowBlank="1" showInputMessage="1" showErrorMessage="1" sqref="Q8:Q47">
      <formula1>INDIRECT("_02Tabla_TOPOLOGIA[TOPOLOGIA]")</formula1>
      <formula2>0</formula2>
    </dataValidation>
    <dataValidation type="list" allowBlank="1" showInputMessage="1" showErrorMessage="1" sqref="D8:D47">
      <formula1>INDIRECT("_02Tabla_TIPO_DATO[TIPO_DATO]")</formula1>
      <formula2>0</formula2>
    </dataValidation>
    <dataValidation type="list" allowBlank="1" showInputMessage="1" showErrorMessage="1" sqref="B8:B47">
      <formula1>INDIRECT("Tabla_Identificacion[Nombre Conjunto]")</formula1>
      <formula2>0</formula2>
    </dataValidation>
    <dataValidation type="list" allowBlank="1" showInputMessage="1" showErrorMessage="1" sqref="G8:G47">
      <formula1>INDIRECT("_02Tabla_NULOS[NULOS]")</formula1>
      <formula2>0</formula2>
    </dataValidation>
    <dataValidation type="decimal" allowBlank="1" showInputMessage="1" showErrorMessage="1" sqref="E8:E47">
      <formula1>0</formula1>
      <formula2>1000000</formula2>
    </dataValidation>
    <dataValidation type="list" allowBlank="1" showInputMessage="1" showErrorMessage="1" sqref="J8:J47">
      <formula1>INDIRECT("_02Tabla_GEOMETRIA[GEOMETRIA]")</formula1>
      <formula2>0</formula2>
    </dataValidation>
    <dataValidation type="whole" allowBlank="1" showInputMessage="1" showErrorMessage="1" sqref="K8:K47">
      <formula1>0</formula1>
      <formula2>1000000000000</formula2>
    </dataValidation>
    <dataValidation type="list" allowBlank="1" showInputMessage="1" showErrorMessage="1" sqref="O8:O47">
      <formula1>INDIRECT("_02Tabla_COORDENADAS[COORDENADAS]")</formula1>
      <formula2>0</formula2>
    </dataValidation>
  </dataValidations>
  <pageMargins left="0.7" right="0.7" top="0.75" bottom="0.75" header="0.511811023622047" footer="0.511811023622047"/>
  <pageSetup orientation="portrait" horizontalDpi="300" verticalDpi="300" r:id="rId1"/>
  <drawing r:id="rId2"/>
  <mc:AlternateContent xmlns:mc="http://schemas.openxmlformats.org/markup-compatibility/2006">
    <mc:Choice Requires="v">
      <legacyDrawing r:id="rId3"/>
    </mc:Choice>
  </mc:AlternateContent>
  <tableParts count="1">
    <tablePart r:id="rId4"/>
  </tablePart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sheetPr>
    <tabColor rgb="FFFF0000"/>
  </sheetPr>
  <dimension ref="A1:CH29"/>
  <sheetViews>
    <sheetView topLeftCell="AV1" zoomScale="90" zoomScaleNormal="90" workbookViewId="0">
      <selection activeCell="BF29" sqref="BF29"/>
    </sheetView>
  </sheetViews>
  <sheetFormatPr baseColWidth="10" defaultColWidth="11.42578125" defaultRowHeight="15" x14ac:dyDescent="0.25"/>
  <cols>
    <col min="1" max="1" width="41.7109375" customWidth="1"/>
    <col min="2" max="2" width="3.7109375" customWidth="1"/>
    <col min="3" max="3" width="30.7109375" customWidth="1"/>
    <col min="4" max="4" width="3.7109375" customWidth="1"/>
    <col min="5" max="5" width="30.7109375" customWidth="1"/>
    <col min="6" max="6" width="3.7109375" customWidth="1"/>
    <col min="7" max="7" width="42.42578125" customWidth="1"/>
    <col min="8" max="8" width="3.7109375" customWidth="1"/>
    <col min="9" max="9" width="30.7109375" customWidth="1"/>
    <col min="10" max="10" width="3.7109375" customWidth="1"/>
    <col min="11" max="11" width="30.7109375" customWidth="1"/>
    <col min="12" max="12" width="3.7109375" customWidth="1"/>
    <col min="13" max="13" width="30.7109375" customWidth="1"/>
    <col min="14" max="14" width="3.7109375" customWidth="1"/>
    <col min="15" max="15" width="30.7109375" customWidth="1"/>
    <col min="16" max="16" width="3.7109375" customWidth="1"/>
    <col min="17" max="17" width="30.7109375" customWidth="1"/>
    <col min="18" max="18" width="3.7109375" customWidth="1"/>
    <col min="19" max="19" width="30.7109375" customWidth="1"/>
    <col min="20" max="20" width="3.7109375" customWidth="1"/>
    <col min="21" max="21" width="30.7109375" customWidth="1"/>
    <col min="22" max="22" width="3.7109375" customWidth="1"/>
    <col min="23" max="23" width="30.7109375" customWidth="1"/>
    <col min="24" max="24" width="3.7109375" customWidth="1"/>
    <col min="25" max="25" width="30.7109375" customWidth="1"/>
    <col min="26" max="26" width="3.7109375" customWidth="1"/>
    <col min="27" max="27" width="30.7109375" customWidth="1"/>
    <col min="28" max="28" width="3.7109375" customWidth="1"/>
    <col min="29" max="29" width="30.7109375" customWidth="1"/>
    <col min="30" max="30" width="3.7109375" customWidth="1"/>
    <col min="31" max="31" width="30.7109375" customWidth="1"/>
    <col min="32" max="32" width="3.7109375" customWidth="1"/>
    <col min="33" max="33" width="30.7109375" customWidth="1"/>
    <col min="34" max="34" width="3.7109375" customWidth="1"/>
    <col min="35" max="35" width="30.7109375" customWidth="1"/>
    <col min="36" max="36" width="3.7109375" customWidth="1"/>
    <col min="37" max="37" width="30.7109375" customWidth="1"/>
    <col min="38" max="38" width="10.7109375" customWidth="1"/>
    <col min="39" max="39" width="3.7109375" customWidth="1"/>
    <col min="40" max="40" width="30.7109375" customWidth="1"/>
    <col min="41" max="41" width="10.7109375" customWidth="1"/>
    <col min="42" max="42" width="3.7109375" customWidth="1"/>
    <col min="43" max="43" width="30.7109375" customWidth="1"/>
    <col min="44" max="44" width="10.7109375" customWidth="1"/>
    <col min="45" max="45" width="3.7109375" customWidth="1"/>
    <col min="46" max="46" width="30.7109375" customWidth="1"/>
    <col min="47" max="47" width="10.7109375" customWidth="1"/>
    <col min="48" max="48" width="3.7109375" customWidth="1"/>
    <col min="49" max="49" width="30.7109375" customWidth="1"/>
    <col min="50" max="50" width="10.7109375" customWidth="1"/>
    <col min="51" max="51" width="3.7109375" customWidth="1"/>
    <col min="52" max="52" width="30.7109375" customWidth="1"/>
    <col min="53" max="53" width="10.7109375" customWidth="1"/>
    <col min="54" max="54" width="3.7109375" customWidth="1"/>
    <col min="55" max="55" width="30.7109375" customWidth="1"/>
    <col min="56" max="56" width="10.7109375" customWidth="1"/>
    <col min="57" max="57" width="3.7109375" customWidth="1"/>
    <col min="58" max="58" width="30.7109375" customWidth="1"/>
    <col min="59" max="59" width="10.7109375" customWidth="1"/>
    <col min="60" max="60" width="3.7109375" customWidth="1"/>
    <col min="61" max="61" width="30.7109375" customWidth="1"/>
    <col min="62" max="62" width="10.7109375" customWidth="1"/>
    <col min="63" max="63" width="4.42578125" customWidth="1"/>
    <col min="64" max="64" width="30.7109375" customWidth="1"/>
    <col min="65" max="65" width="3.7109375" customWidth="1"/>
    <col min="66" max="66" width="30.7109375" customWidth="1"/>
    <col min="67" max="69" width="3.7109375" customWidth="1"/>
    <col min="70" max="70" width="30.7109375" customWidth="1"/>
    <col min="71" max="71" width="3.7109375" customWidth="1"/>
    <col min="72" max="72" width="30.7109375" customWidth="1"/>
    <col min="74" max="74" width="21.140625" customWidth="1"/>
    <col min="75" max="75" width="4.42578125" customWidth="1"/>
    <col min="76" max="76" width="19.85546875" customWidth="1"/>
    <col min="77" max="77" width="4.42578125" customWidth="1"/>
    <col min="78" max="78" width="20.85546875" customWidth="1"/>
    <col min="79" max="79" width="4.42578125" customWidth="1"/>
    <col min="80" max="80" width="19.85546875" customWidth="1"/>
    <col min="81" max="81" width="4.140625" customWidth="1"/>
    <col min="82" max="82" width="19.85546875" customWidth="1"/>
    <col min="83" max="83" width="4.42578125" customWidth="1"/>
    <col min="84" max="84" width="23" customWidth="1"/>
    <col min="85" max="85" width="6.85546875" customWidth="1"/>
    <col min="86" max="86" width="18" customWidth="1"/>
  </cols>
  <sheetData>
    <row r="1" spans="1:86" x14ac:dyDescent="0.25">
      <c r="A1" t="s">
        <v>429</v>
      </c>
      <c r="C1" t="s">
        <v>430</v>
      </c>
      <c r="E1" t="s">
        <v>431</v>
      </c>
      <c r="G1" t="s">
        <v>432</v>
      </c>
      <c r="I1" t="s">
        <v>375</v>
      </c>
      <c r="K1" t="s">
        <v>8</v>
      </c>
      <c r="M1" t="s">
        <v>433</v>
      </c>
      <c r="O1" t="s">
        <v>434</v>
      </c>
      <c r="Q1" t="s">
        <v>435</v>
      </c>
      <c r="S1" t="s">
        <v>436</v>
      </c>
      <c r="U1" t="s">
        <v>437</v>
      </c>
      <c r="W1" t="s">
        <v>438</v>
      </c>
      <c r="Y1" t="s">
        <v>439</v>
      </c>
      <c r="AA1" t="s">
        <v>440</v>
      </c>
      <c r="AC1" t="s">
        <v>441</v>
      </c>
      <c r="AE1" t="s">
        <v>442</v>
      </c>
      <c r="AG1" t="s">
        <v>443</v>
      </c>
      <c r="AI1" t="s">
        <v>444</v>
      </c>
      <c r="AK1" t="s">
        <v>445</v>
      </c>
      <c r="AL1" t="s">
        <v>446</v>
      </c>
      <c r="AN1" t="s">
        <v>447</v>
      </c>
      <c r="AO1" t="s">
        <v>446</v>
      </c>
      <c r="AQ1" t="s">
        <v>448</v>
      </c>
      <c r="AR1" t="s">
        <v>446</v>
      </c>
      <c r="AT1" t="s">
        <v>449</v>
      </c>
      <c r="AU1" t="s">
        <v>446</v>
      </c>
      <c r="AW1" t="s">
        <v>450</v>
      </c>
      <c r="AX1" t="s">
        <v>446</v>
      </c>
      <c r="AZ1" t="s">
        <v>451</v>
      </c>
      <c r="BA1" t="s">
        <v>446</v>
      </c>
      <c r="BC1" t="s">
        <v>452</v>
      </c>
      <c r="BD1" t="s">
        <v>446</v>
      </c>
      <c r="BF1" t="s">
        <v>453</v>
      </c>
      <c r="BG1" t="s">
        <v>446</v>
      </c>
      <c r="BI1" t="s">
        <v>454</v>
      </c>
      <c r="BJ1" t="s">
        <v>446</v>
      </c>
      <c r="BL1" t="s">
        <v>455</v>
      </c>
      <c r="BN1" t="s">
        <v>456</v>
      </c>
      <c r="BR1" t="s">
        <v>457</v>
      </c>
      <c r="BT1" t="s">
        <v>458</v>
      </c>
      <c r="BV1" t="s">
        <v>459</v>
      </c>
      <c r="BX1" t="s">
        <v>460</v>
      </c>
      <c r="BZ1" t="s">
        <v>461</v>
      </c>
      <c r="CB1" t="s">
        <v>462</v>
      </c>
      <c r="CD1" t="s">
        <v>463</v>
      </c>
      <c r="CF1" t="s">
        <v>464</v>
      </c>
      <c r="CH1" t="s">
        <v>465</v>
      </c>
    </row>
    <row r="2" spans="1:86" x14ac:dyDescent="0.25">
      <c r="A2" t="s">
        <v>204</v>
      </c>
      <c r="C2" t="s">
        <v>413</v>
      </c>
      <c r="E2" t="s">
        <v>466</v>
      </c>
      <c r="G2" s="4" t="s">
        <v>401</v>
      </c>
      <c r="I2" t="s">
        <v>401</v>
      </c>
      <c r="K2" t="s">
        <v>401</v>
      </c>
      <c r="M2" t="s">
        <v>401</v>
      </c>
      <c r="O2" t="s">
        <v>401</v>
      </c>
      <c r="Q2" t="s">
        <v>401</v>
      </c>
      <c r="S2" t="s">
        <v>401</v>
      </c>
      <c r="U2" t="s">
        <v>401</v>
      </c>
      <c r="W2" t="s">
        <v>401</v>
      </c>
      <c r="Y2" t="s">
        <v>401</v>
      </c>
      <c r="AA2" t="s">
        <v>401</v>
      </c>
      <c r="AC2" t="s">
        <v>401</v>
      </c>
      <c r="AE2" t="s">
        <v>401</v>
      </c>
      <c r="AG2" t="s">
        <v>401</v>
      </c>
      <c r="AI2" t="s">
        <v>401</v>
      </c>
      <c r="AK2" t="s">
        <v>467</v>
      </c>
      <c r="AL2">
        <v>1</v>
      </c>
      <c r="AN2" t="s">
        <v>468</v>
      </c>
      <c r="AO2">
        <v>1</v>
      </c>
      <c r="AQ2" t="s">
        <v>469</v>
      </c>
      <c r="AR2">
        <v>1</v>
      </c>
      <c r="AT2" t="s">
        <v>470</v>
      </c>
      <c r="AU2">
        <v>1</v>
      </c>
      <c r="AW2" t="s">
        <v>471</v>
      </c>
      <c r="AX2">
        <v>1</v>
      </c>
      <c r="AZ2" t="s">
        <v>472</v>
      </c>
      <c r="BA2">
        <v>1</v>
      </c>
      <c r="BC2" t="s">
        <v>473</v>
      </c>
      <c r="BD2">
        <v>1</v>
      </c>
      <c r="BF2" t="s">
        <v>474</v>
      </c>
      <c r="BG2">
        <v>1</v>
      </c>
      <c r="BI2" t="s">
        <v>475</v>
      </c>
      <c r="BJ2">
        <v>1</v>
      </c>
      <c r="BL2" t="s">
        <v>401</v>
      </c>
      <c r="BN2" t="s">
        <v>401</v>
      </c>
      <c r="BR2" t="s">
        <v>401</v>
      </c>
      <c r="BT2" t="s">
        <v>401</v>
      </c>
      <c r="BV2" t="s">
        <v>401</v>
      </c>
      <c r="BX2" t="s">
        <v>401</v>
      </c>
      <c r="BZ2" t="s">
        <v>401</v>
      </c>
      <c r="CB2" t="s">
        <v>401</v>
      </c>
      <c r="CD2" t="s">
        <v>401</v>
      </c>
      <c r="CF2" t="s">
        <v>401</v>
      </c>
      <c r="CH2" t="s">
        <v>401</v>
      </c>
    </row>
    <row r="3" spans="1:86" x14ac:dyDescent="0.25">
      <c r="A3" t="s">
        <v>476</v>
      </c>
      <c r="C3" t="s">
        <v>477</v>
      </c>
      <c r="E3" t="s">
        <v>478</v>
      </c>
      <c r="G3" s="75" t="s">
        <v>479</v>
      </c>
      <c r="I3" t="s">
        <v>398</v>
      </c>
      <c r="K3" t="s">
        <v>399</v>
      </c>
      <c r="M3" t="s">
        <v>480</v>
      </c>
      <c r="O3" t="s">
        <v>481</v>
      </c>
      <c r="Q3" t="s">
        <v>482</v>
      </c>
      <c r="S3" t="s">
        <v>407</v>
      </c>
      <c r="U3" t="s">
        <v>408</v>
      </c>
      <c r="W3" t="s">
        <v>409</v>
      </c>
      <c r="Y3" t="s">
        <v>427</v>
      </c>
      <c r="AA3" t="s">
        <v>424</v>
      </c>
      <c r="AC3" t="s">
        <v>483</v>
      </c>
      <c r="AE3" t="s">
        <v>426</v>
      </c>
      <c r="AG3" t="s">
        <v>476</v>
      </c>
      <c r="AI3" t="s">
        <v>477</v>
      </c>
      <c r="AK3" t="s">
        <v>484</v>
      </c>
      <c r="AL3">
        <v>0.75</v>
      </c>
      <c r="AN3" t="s">
        <v>485</v>
      </c>
      <c r="AO3">
        <v>0.75</v>
      </c>
      <c r="AQ3" t="s">
        <v>486</v>
      </c>
      <c r="AR3">
        <v>0.75</v>
      </c>
      <c r="AT3" t="s">
        <v>487</v>
      </c>
      <c r="AU3">
        <v>0.75</v>
      </c>
      <c r="AW3" t="s">
        <v>488</v>
      </c>
      <c r="AX3">
        <v>0.75</v>
      </c>
      <c r="AZ3" t="s">
        <v>489</v>
      </c>
      <c r="BA3">
        <v>0</v>
      </c>
      <c r="BC3" t="s">
        <v>490</v>
      </c>
      <c r="BD3">
        <v>0.5</v>
      </c>
      <c r="BF3" t="s">
        <v>491</v>
      </c>
      <c r="BG3">
        <v>0.75</v>
      </c>
      <c r="BI3" t="s">
        <v>492</v>
      </c>
      <c r="BJ3">
        <v>0.75</v>
      </c>
      <c r="BL3" t="s">
        <v>476</v>
      </c>
      <c r="BN3" t="s">
        <v>493</v>
      </c>
      <c r="BR3" t="s">
        <v>493</v>
      </c>
      <c r="BT3" t="s">
        <v>494</v>
      </c>
      <c r="BV3" t="s">
        <v>495</v>
      </c>
      <c r="BX3" t="s">
        <v>496</v>
      </c>
      <c r="BZ3" t="s">
        <v>476</v>
      </c>
      <c r="CB3" t="s">
        <v>497</v>
      </c>
      <c r="CD3" t="s">
        <v>476</v>
      </c>
      <c r="CF3" t="s">
        <v>476</v>
      </c>
      <c r="CH3" t="s">
        <v>498</v>
      </c>
    </row>
    <row r="4" spans="1:86" x14ac:dyDescent="0.25">
      <c r="A4" t="s">
        <v>499</v>
      </c>
      <c r="C4" t="s">
        <v>393</v>
      </c>
      <c r="E4" t="s">
        <v>500</v>
      </c>
      <c r="G4" s="75" t="s">
        <v>397</v>
      </c>
      <c r="I4" t="s">
        <v>501</v>
      </c>
      <c r="K4" t="s">
        <v>502</v>
      </c>
      <c r="M4" t="s">
        <v>503</v>
      </c>
      <c r="Q4" t="s">
        <v>504</v>
      </c>
      <c r="S4" t="s">
        <v>505</v>
      </c>
      <c r="U4" t="s">
        <v>506</v>
      </c>
      <c r="W4" t="s">
        <v>507</v>
      </c>
      <c r="Y4" t="s">
        <v>508</v>
      </c>
      <c r="AA4" t="s">
        <v>201</v>
      </c>
      <c r="AC4" t="s">
        <v>509</v>
      </c>
      <c r="AE4" t="s">
        <v>510</v>
      </c>
      <c r="AG4" t="s">
        <v>201</v>
      </c>
      <c r="AI4" t="s">
        <v>511</v>
      </c>
      <c r="AK4" t="s">
        <v>512</v>
      </c>
      <c r="AL4">
        <v>0.5</v>
      </c>
      <c r="AN4" t="s">
        <v>513</v>
      </c>
      <c r="AO4">
        <v>0.5</v>
      </c>
      <c r="AQ4" t="s">
        <v>514</v>
      </c>
      <c r="AR4">
        <v>0.5</v>
      </c>
      <c r="AT4" t="s">
        <v>515</v>
      </c>
      <c r="AU4">
        <v>0.25</v>
      </c>
      <c r="AW4" t="s">
        <v>516</v>
      </c>
      <c r="AX4">
        <v>0.5</v>
      </c>
      <c r="BC4" t="s">
        <v>517</v>
      </c>
      <c r="BD4">
        <v>0.25</v>
      </c>
      <c r="BF4" t="s">
        <v>518</v>
      </c>
      <c r="BG4">
        <v>0.25</v>
      </c>
      <c r="BI4" t="s">
        <v>519</v>
      </c>
      <c r="BJ4">
        <v>0.75</v>
      </c>
      <c r="BL4" t="s">
        <v>520</v>
      </c>
      <c r="BN4" t="s">
        <v>521</v>
      </c>
      <c r="BT4" t="s">
        <v>522</v>
      </c>
      <c r="BV4" t="s">
        <v>523</v>
      </c>
      <c r="BX4" t="s">
        <v>524</v>
      </c>
      <c r="BZ4" t="s">
        <v>201</v>
      </c>
      <c r="CB4" t="s">
        <v>525</v>
      </c>
      <c r="CD4" t="s">
        <v>201</v>
      </c>
      <c r="CF4" t="s">
        <v>201</v>
      </c>
      <c r="CH4" t="s">
        <v>526</v>
      </c>
    </row>
    <row r="5" spans="1:86" x14ac:dyDescent="0.25">
      <c r="A5" t="s">
        <v>201</v>
      </c>
      <c r="C5" t="s">
        <v>527</v>
      </c>
      <c r="E5" t="s">
        <v>528</v>
      </c>
      <c r="G5" s="75" t="s">
        <v>529</v>
      </c>
      <c r="I5" t="s">
        <v>530</v>
      </c>
      <c r="K5" t="s">
        <v>531</v>
      </c>
      <c r="M5" t="s">
        <v>400</v>
      </c>
      <c r="Q5" t="s">
        <v>532</v>
      </c>
      <c r="S5" t="s">
        <v>533</v>
      </c>
      <c r="W5" t="s">
        <v>534</v>
      </c>
      <c r="Y5" t="s">
        <v>428</v>
      </c>
      <c r="AC5" t="s">
        <v>535</v>
      </c>
      <c r="AE5" t="s">
        <v>536</v>
      </c>
      <c r="AI5" t="s">
        <v>527</v>
      </c>
      <c r="AK5" t="s">
        <v>537</v>
      </c>
      <c r="AL5">
        <v>0</v>
      </c>
      <c r="AN5" t="s">
        <v>538</v>
      </c>
      <c r="AO5">
        <v>0</v>
      </c>
      <c r="AQ5" t="s">
        <v>539</v>
      </c>
      <c r="AR5">
        <v>0</v>
      </c>
      <c r="AT5" t="s">
        <v>540</v>
      </c>
      <c r="AU5">
        <v>0</v>
      </c>
      <c r="AW5" t="s">
        <v>541</v>
      </c>
      <c r="AX5">
        <v>0</v>
      </c>
      <c r="BC5" t="s">
        <v>542</v>
      </c>
      <c r="BD5">
        <v>0</v>
      </c>
      <c r="BF5" t="s">
        <v>543</v>
      </c>
      <c r="BG5">
        <v>0</v>
      </c>
      <c r="BI5" t="s">
        <v>544</v>
      </c>
      <c r="BJ5">
        <v>0</v>
      </c>
      <c r="BL5" t="s">
        <v>201</v>
      </c>
      <c r="BN5" t="s">
        <v>545</v>
      </c>
      <c r="BT5" t="s">
        <v>546</v>
      </c>
      <c r="BV5" t="s">
        <v>547</v>
      </c>
      <c r="BX5" t="s">
        <v>548</v>
      </c>
      <c r="CB5" t="s">
        <v>549</v>
      </c>
    </row>
    <row r="6" spans="1:86" x14ac:dyDescent="0.25">
      <c r="C6" t="s">
        <v>550</v>
      </c>
      <c r="E6" t="s">
        <v>551</v>
      </c>
      <c r="G6" s="75" t="s">
        <v>552</v>
      </c>
      <c r="I6" t="s">
        <v>553</v>
      </c>
      <c r="Q6" t="s">
        <v>554</v>
      </c>
      <c r="S6" t="s">
        <v>555</v>
      </c>
      <c r="W6" t="s">
        <v>556</v>
      </c>
      <c r="Y6" t="s">
        <v>557</v>
      </c>
      <c r="AC6" t="s">
        <v>558</v>
      </c>
      <c r="AE6" t="s">
        <v>559</v>
      </c>
      <c r="AI6" t="s">
        <v>560</v>
      </c>
      <c r="BT6" t="s">
        <v>561</v>
      </c>
      <c r="BX6" t="s">
        <v>562</v>
      </c>
      <c r="CB6" t="s">
        <v>563</v>
      </c>
    </row>
    <row r="7" spans="1:86" x14ac:dyDescent="0.25">
      <c r="E7" t="s">
        <v>564</v>
      </c>
      <c r="G7" s="75" t="s">
        <v>565</v>
      </c>
      <c r="Q7" t="s">
        <v>566</v>
      </c>
      <c r="S7" t="s">
        <v>567</v>
      </c>
      <c r="W7" t="s">
        <v>536</v>
      </c>
      <c r="Y7" t="s">
        <v>568</v>
      </c>
      <c r="AE7" t="s">
        <v>569</v>
      </c>
      <c r="AI7" t="s">
        <v>570</v>
      </c>
      <c r="BT7" t="s">
        <v>571</v>
      </c>
      <c r="CB7" t="s">
        <v>572</v>
      </c>
    </row>
    <row r="8" spans="1:86" x14ac:dyDescent="0.25">
      <c r="E8" t="s">
        <v>573</v>
      </c>
      <c r="G8" s="75" t="s">
        <v>574</v>
      </c>
      <c r="Q8" t="s">
        <v>575</v>
      </c>
      <c r="S8" t="s">
        <v>576</v>
      </c>
      <c r="AI8" t="s">
        <v>577</v>
      </c>
    </row>
    <row r="9" spans="1:86" x14ac:dyDescent="0.25">
      <c r="E9" t="s">
        <v>578</v>
      </c>
      <c r="G9" s="75" t="s">
        <v>579</v>
      </c>
      <c r="Q9" t="s">
        <v>402</v>
      </c>
      <c r="S9" t="s">
        <v>580</v>
      </c>
    </row>
    <row r="10" spans="1:86" x14ac:dyDescent="0.25">
      <c r="E10" t="s">
        <v>581</v>
      </c>
      <c r="Q10" t="s">
        <v>582</v>
      </c>
      <c r="S10" t="s">
        <v>583</v>
      </c>
    </row>
    <row r="11" spans="1:86" x14ac:dyDescent="0.25">
      <c r="E11" t="s">
        <v>584</v>
      </c>
      <c r="Q11" t="s">
        <v>585</v>
      </c>
      <c r="S11" t="s">
        <v>586</v>
      </c>
    </row>
    <row r="12" spans="1:86" x14ac:dyDescent="0.25">
      <c r="E12" t="s">
        <v>587</v>
      </c>
      <c r="Q12" t="s">
        <v>588</v>
      </c>
    </row>
    <row r="13" spans="1:86" x14ac:dyDescent="0.25">
      <c r="E13" t="s">
        <v>589</v>
      </c>
      <c r="Q13" t="s">
        <v>590</v>
      </c>
    </row>
    <row r="14" spans="1:86" x14ac:dyDescent="0.25">
      <c r="Q14" t="s">
        <v>591</v>
      </c>
    </row>
    <row r="16" spans="1:86" x14ac:dyDescent="0.25">
      <c r="O16" s="75"/>
      <c r="S16" s="81"/>
      <c r="AQ16" s="80" t="s">
        <v>592</v>
      </c>
      <c r="AR16" s="80" t="s">
        <v>446</v>
      </c>
      <c r="AZ16" s="80" t="s">
        <v>593</v>
      </c>
      <c r="BA16" s="80" t="s">
        <v>446</v>
      </c>
      <c r="BC16" s="80" t="s">
        <v>594</v>
      </c>
      <c r="BD16" s="80" t="s">
        <v>446</v>
      </c>
      <c r="BF16" s="80" t="s">
        <v>595</v>
      </c>
      <c r="BG16" s="80" t="s">
        <v>446</v>
      </c>
      <c r="BI16" s="80" t="s">
        <v>596</v>
      </c>
      <c r="BJ16" s="80" t="s">
        <v>446</v>
      </c>
    </row>
    <row r="17" spans="7:62" s="75" customFormat="1" ht="13.5" customHeight="1" x14ac:dyDescent="0.25">
      <c r="G17" s="76"/>
      <c r="AL17" s="77"/>
      <c r="AO17" s="77"/>
      <c r="AQ17" s="78" t="s">
        <v>597</v>
      </c>
      <c r="AR17" s="79">
        <v>1</v>
      </c>
      <c r="AU17" s="77"/>
      <c r="AX17" s="77"/>
      <c r="AZ17" s="75" t="s">
        <v>598</v>
      </c>
      <c r="BA17" s="77">
        <v>1</v>
      </c>
      <c r="BC17" s="75" t="s">
        <v>599</v>
      </c>
      <c r="BD17" s="77">
        <v>1</v>
      </c>
      <c r="BF17" s="75" t="s">
        <v>600</v>
      </c>
      <c r="BG17" s="77">
        <v>1</v>
      </c>
      <c r="BI17" s="75" t="s">
        <v>601</v>
      </c>
      <c r="BJ17" s="77">
        <v>1</v>
      </c>
    </row>
    <row r="18" spans="7:62" s="75" customFormat="1" ht="13.5" customHeight="1" x14ac:dyDescent="0.25">
      <c r="AL18" s="77"/>
      <c r="AO18" s="77"/>
      <c r="AQ18" s="78" t="s">
        <v>602</v>
      </c>
      <c r="AR18" s="79">
        <v>1</v>
      </c>
      <c r="AU18" s="77"/>
      <c r="AX18" s="77"/>
      <c r="AZ18" s="75" t="s">
        <v>603</v>
      </c>
      <c r="BA18" s="77">
        <v>0</v>
      </c>
      <c r="BC18" s="75" t="s">
        <v>604</v>
      </c>
      <c r="BD18" s="77">
        <v>0.5</v>
      </c>
      <c r="BF18" s="75" t="s">
        <v>605</v>
      </c>
      <c r="BG18" s="77">
        <v>0.5</v>
      </c>
      <c r="BI18" s="75" t="s">
        <v>606</v>
      </c>
      <c r="BJ18" s="77">
        <v>0.5</v>
      </c>
    </row>
    <row r="19" spans="7:62" s="75" customFormat="1" ht="13.5" customHeight="1" x14ac:dyDescent="0.25">
      <c r="AL19" s="77"/>
      <c r="AO19" s="77"/>
      <c r="AQ19" s="98" t="s">
        <v>607</v>
      </c>
      <c r="AR19" s="79">
        <v>0.75</v>
      </c>
      <c r="AU19" s="77"/>
      <c r="AX19" s="77"/>
      <c r="BC19" s="75" t="s">
        <v>608</v>
      </c>
      <c r="BD19" s="77">
        <v>0</v>
      </c>
      <c r="BF19" s="75" t="s">
        <v>609</v>
      </c>
      <c r="BG19" s="77">
        <v>0.5</v>
      </c>
      <c r="BI19" s="75" t="s">
        <v>610</v>
      </c>
      <c r="BJ19" s="77">
        <v>0.5</v>
      </c>
    </row>
    <row r="20" spans="7:62" s="75" customFormat="1" ht="13.5" customHeight="1" x14ac:dyDescent="0.25">
      <c r="AL20" s="77"/>
      <c r="AO20" s="77"/>
      <c r="AQ20" s="98" t="s">
        <v>611</v>
      </c>
      <c r="AR20" s="79">
        <v>0.25</v>
      </c>
      <c r="AU20" s="77"/>
      <c r="AX20" s="77"/>
      <c r="BD20" s="77"/>
      <c r="BF20" s="75" t="s">
        <v>612</v>
      </c>
      <c r="BG20" s="77">
        <v>0</v>
      </c>
      <c r="BI20" s="75" t="s">
        <v>544</v>
      </c>
      <c r="BJ20" s="77">
        <v>0</v>
      </c>
    </row>
    <row r="21" spans="7:62" s="75" customFormat="1" ht="13.5" customHeight="1" x14ac:dyDescent="0.25">
      <c r="AQ21" s="78" t="s">
        <v>613</v>
      </c>
      <c r="AR21" s="17">
        <v>0</v>
      </c>
    </row>
    <row r="22" spans="7:62" s="75" customFormat="1" ht="13.5" customHeight="1" x14ac:dyDescent="0.25">
      <c r="AQ22" s="98"/>
      <c r="AR22" s="17"/>
    </row>
    <row r="23" spans="7:62" s="75" customFormat="1" ht="13.5" customHeight="1" x14ac:dyDescent="0.25">
      <c r="AQ23" s="98"/>
      <c r="AR23" s="17"/>
    </row>
    <row r="24" spans="7:62" ht="13.5" customHeight="1" x14ac:dyDescent="0.25">
      <c r="G24" s="75"/>
      <c r="AQ24" s="98"/>
      <c r="AR24" s="17"/>
    </row>
    <row r="25" spans="7:62" ht="13.5" customHeight="1" x14ac:dyDescent="0.25">
      <c r="AQ25" s="78"/>
      <c r="AR25" s="17"/>
    </row>
    <row r="26" spans="7:62" ht="13.5" customHeight="1" x14ac:dyDescent="0.25">
      <c r="AQ26" s="78"/>
      <c r="AR26" s="17"/>
    </row>
    <row r="27" spans="7:62" ht="13.5" customHeight="1" x14ac:dyDescent="0.25"/>
    <row r="28" spans="7:62" ht="13.5" customHeight="1" x14ac:dyDescent="0.25"/>
    <row r="29" spans="7:62" ht="13.5" customHeight="1" x14ac:dyDescent="0.25"/>
  </sheetData>
  <pageMargins left="0.7" right="0.7" top="0.75" bottom="0.75" header="0.511811023622047" footer="0.511811023622047"/>
  <pageSetup paperSize="9" orientation="portrait" horizontalDpi="300" verticalDpi="300"/>
  <tableParts count="43">
    <tablePart r:id="rId1"/>
    <tablePart r:id="rId2"/>
    <tablePart r:id="rId3"/>
    <tablePart r:id="rId4"/>
    <tablePart r:id="rId5"/>
    <tablePart r:id="rId6"/>
    <tablePart r:id="rId7"/>
    <tablePart r:id="rId8"/>
    <tablePart r:id="rId9"/>
    <tablePart r:id="rId10"/>
    <tablePart r:id="rId11"/>
    <tablePart r:id="rId12"/>
    <tablePart r:id="rId13"/>
    <tablePart r:id="rId14"/>
    <tablePart r:id="rId15"/>
    <tablePart r:id="rId16"/>
    <tablePart r:id="rId17"/>
    <tablePart r:id="rId18"/>
    <tablePart r:id="rId19"/>
    <tablePart r:id="rId20"/>
    <tablePart r:id="rId21"/>
    <tablePart r:id="rId22"/>
    <tablePart r:id="rId23"/>
    <tablePart r:id="rId24"/>
    <tablePart r:id="rId25"/>
    <tablePart r:id="rId26"/>
    <tablePart r:id="rId27"/>
    <tablePart r:id="rId28"/>
    <tablePart r:id="rId29"/>
    <tablePart r:id="rId30"/>
    <tablePart r:id="rId31"/>
    <tablePart r:id="rId32"/>
    <tablePart r:id="rId33"/>
    <tablePart r:id="rId34"/>
    <tablePart r:id="rId35"/>
    <tablePart r:id="rId36"/>
    <tablePart r:id="rId37"/>
    <tablePart r:id="rId38"/>
    <tablePart r:id="rId39"/>
    <tablePart r:id="rId40"/>
    <tablePart r:id="rId41"/>
    <tablePart r:id="rId42"/>
    <tablePart r:id="rId43"/>
  </tableParts>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A1:B4"/>
  <sheetViews>
    <sheetView zoomScaleNormal="100" workbookViewId="0">
      <selection activeCell="C11" sqref="C11"/>
    </sheetView>
  </sheetViews>
  <sheetFormatPr baseColWidth="10" defaultColWidth="11.42578125" defaultRowHeight="15" x14ac:dyDescent="0.25"/>
  <cols>
    <col min="1" max="1" width="15.7109375" customWidth="1"/>
    <col min="2" max="2" width="24.42578125" customWidth="1"/>
  </cols>
  <sheetData>
    <row r="1" spans="1:2" x14ac:dyDescent="0.25">
      <c r="A1" s="2" t="s">
        <v>614</v>
      </c>
      <c r="B1" s="2" t="s">
        <v>615</v>
      </c>
    </row>
    <row r="2" spans="1:2" x14ac:dyDescent="0.25">
      <c r="A2" s="2" t="s">
        <v>616</v>
      </c>
      <c r="B2" s="2" t="s">
        <v>617</v>
      </c>
    </row>
    <row r="3" spans="1:2" x14ac:dyDescent="0.25">
      <c r="A3" s="2" t="s">
        <v>618</v>
      </c>
      <c r="B3" s="2" t="s">
        <v>619</v>
      </c>
    </row>
    <row r="4" spans="1:2" ht="45" x14ac:dyDescent="0.25">
      <c r="A4" s="2" t="s">
        <v>620</v>
      </c>
      <c r="B4" s="1" t="s">
        <v>621</v>
      </c>
    </row>
  </sheetData>
  <pageMargins left="0.7" right="0.7" top="0.75" bottom="0.75" header="0.511811023622047" footer="0.511811023622047"/>
  <pageSetup orientation="portrait" horizontalDpi="300" verticalDpi="300"/>
  <tableParts count="1">
    <tablePart r:id="rId1"/>
  </tablePart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mc:Ignorable="x14ac">
  <dimension ref="B1:W55"/>
  <sheetViews>
    <sheetView showGridLines="0" zoomScale="90" zoomScaleNormal="90" workbookViewId="0">
      <selection activeCell="B9" sqref="B9"/>
    </sheetView>
  </sheetViews>
  <sheetFormatPr baseColWidth="10" defaultColWidth="8.42578125" defaultRowHeight="14.25" x14ac:dyDescent="0.2"/>
  <cols>
    <col min="1" max="1" width="3.7109375" style="9" customWidth="1"/>
    <col min="2" max="2" width="37.28515625" style="9" customWidth="1"/>
    <col min="3" max="3" width="25.42578125" style="9" customWidth="1"/>
    <col min="4" max="5" width="45.7109375" style="9" customWidth="1"/>
    <col min="6" max="6" width="54" style="9" customWidth="1"/>
    <col min="7" max="7" width="38.28515625" style="9" customWidth="1"/>
    <col min="8" max="8" width="34.5703125" style="9" customWidth="1"/>
    <col min="9" max="9" width="42.28515625" style="9" customWidth="1"/>
    <col min="10" max="10" width="40.28515625" style="9" customWidth="1"/>
    <col min="11" max="11" width="42.7109375" style="9" customWidth="1"/>
    <col min="12" max="12" width="44.140625" style="9" customWidth="1"/>
    <col min="13" max="13" width="16.42578125" style="9" customWidth="1"/>
    <col min="14" max="14" width="17.7109375" style="9" customWidth="1"/>
    <col min="15" max="15" width="32.28515625" style="9" customWidth="1"/>
    <col min="16" max="16" width="19.140625" style="9" customWidth="1"/>
    <col min="17" max="17" width="22.28515625" style="9" customWidth="1"/>
    <col min="18" max="22" width="19.42578125" style="9" customWidth="1"/>
    <col min="23" max="23" width="36.42578125" style="9" customWidth="1"/>
    <col min="24" max="16384" width="8.42578125" style="9"/>
  </cols>
  <sheetData>
    <row r="1" spans="2:23" ht="20.25" customHeight="1" x14ac:dyDescent="0.2">
      <c r="B1" s="137"/>
      <c r="C1" s="137"/>
      <c r="D1" s="137"/>
      <c r="E1" s="137"/>
      <c r="F1" s="137"/>
      <c r="G1" s="137"/>
      <c r="H1" s="137"/>
      <c r="I1" s="137"/>
      <c r="J1" s="137"/>
      <c r="K1" s="137"/>
      <c r="L1" s="137"/>
      <c r="M1" s="137"/>
      <c r="N1" s="137"/>
      <c r="O1" s="137"/>
      <c r="P1" s="137"/>
      <c r="Q1" s="137"/>
      <c r="R1" s="137"/>
      <c r="S1" s="137"/>
      <c r="T1" s="137"/>
      <c r="U1" s="137"/>
      <c r="V1" s="137"/>
      <c r="W1" s="137"/>
    </row>
    <row r="2" spans="2:23" ht="32.25" customHeight="1" x14ac:dyDescent="0.2">
      <c r="B2" s="68" t="str">
        <f>_00Tabla_VARIABLES_GLOBALES[[#This Row],[Valor]]</f>
        <v>Cod. FO-GTIC-015</v>
      </c>
      <c r="C2" s="140" t="s">
        <v>0</v>
      </c>
      <c r="D2" s="141"/>
      <c r="E2" s="141"/>
      <c r="F2" s="141"/>
      <c r="G2" s="141"/>
      <c r="H2" s="141"/>
      <c r="I2" s="141"/>
      <c r="J2" s="141"/>
      <c r="K2" s="141"/>
      <c r="L2" s="141"/>
      <c r="M2" s="141"/>
      <c r="N2" s="141"/>
      <c r="O2" s="141"/>
      <c r="P2" s="141"/>
      <c r="Q2" s="141"/>
      <c r="R2" s="141"/>
      <c r="S2" s="141"/>
      <c r="T2" s="141"/>
      <c r="U2" s="141"/>
      <c r="V2" s="142"/>
      <c r="W2" s="138"/>
    </row>
    <row r="3" spans="2:23" ht="32.25" customHeight="1" x14ac:dyDescent="0.2">
      <c r="B3" s="68" t="str">
        <f>_00Tabla_VARIABLES_GLOBALES[[#This Row],[Valor]]</f>
        <v>Versión 3</v>
      </c>
      <c r="C3" s="143"/>
      <c r="D3" s="144"/>
      <c r="E3" s="144"/>
      <c r="F3" s="144"/>
      <c r="G3" s="144"/>
      <c r="H3" s="144"/>
      <c r="I3" s="144"/>
      <c r="J3" s="144"/>
      <c r="K3" s="144"/>
      <c r="L3" s="144"/>
      <c r="M3" s="144"/>
      <c r="N3" s="144"/>
      <c r="O3" s="144"/>
      <c r="P3" s="144"/>
      <c r="Q3" s="144"/>
      <c r="R3" s="144"/>
      <c r="S3" s="144"/>
      <c r="T3" s="144"/>
      <c r="U3" s="144"/>
      <c r="V3" s="145"/>
      <c r="W3" s="138"/>
    </row>
    <row r="4" spans="2:23" ht="20.25" customHeight="1" x14ac:dyDescent="0.2">
      <c r="B4" s="137"/>
      <c r="C4" s="137"/>
      <c r="D4" s="137"/>
      <c r="E4" s="137"/>
      <c r="F4" s="137"/>
      <c r="G4" s="137"/>
      <c r="H4" s="137"/>
      <c r="I4" s="137"/>
      <c r="J4" s="137"/>
      <c r="K4" s="137"/>
      <c r="L4" s="137"/>
      <c r="M4" s="137"/>
      <c r="N4" s="137"/>
      <c r="O4" s="137"/>
      <c r="P4" s="137"/>
      <c r="Q4" s="137"/>
      <c r="R4" s="137"/>
      <c r="S4" s="137"/>
      <c r="T4" s="137"/>
      <c r="U4" s="137"/>
      <c r="V4" s="137"/>
      <c r="W4" s="137"/>
    </row>
    <row r="5" spans="2:23" ht="30" customHeight="1" x14ac:dyDescent="0.2">
      <c r="B5" s="139"/>
      <c r="C5" s="139"/>
      <c r="D5" s="139"/>
      <c r="E5" s="139"/>
      <c r="F5" s="139"/>
      <c r="G5" s="139"/>
      <c r="H5" s="139"/>
      <c r="I5" s="139"/>
      <c r="J5" s="139"/>
      <c r="K5" s="139"/>
      <c r="L5" s="139"/>
      <c r="M5" s="139"/>
      <c r="N5" s="139"/>
      <c r="O5" s="139"/>
      <c r="P5" s="139"/>
      <c r="Q5" s="139"/>
      <c r="R5" s="139"/>
      <c r="S5" s="139"/>
      <c r="T5" s="139"/>
      <c r="U5" s="139"/>
      <c r="V5" s="139"/>
      <c r="W5" s="139"/>
    </row>
    <row r="6" spans="2:23" ht="28.5" customHeight="1" x14ac:dyDescent="0.2">
      <c r="B6" s="135" t="s">
        <v>622</v>
      </c>
      <c r="C6" s="136"/>
      <c r="D6" s="147" t="s">
        <v>623</v>
      </c>
      <c r="E6" s="147"/>
      <c r="F6" s="147"/>
      <c r="G6" s="147"/>
      <c r="H6" s="147"/>
      <c r="I6" s="147" t="s">
        <v>624</v>
      </c>
      <c r="J6" s="147"/>
      <c r="K6" s="147"/>
      <c r="L6" s="147"/>
      <c r="M6" s="147" t="s">
        <v>625</v>
      </c>
      <c r="N6" s="147"/>
      <c r="O6" s="147"/>
      <c r="P6" s="148" t="s">
        <v>626</v>
      </c>
      <c r="Q6" s="148"/>
      <c r="R6" s="148"/>
      <c r="S6" s="148"/>
      <c r="T6" s="148"/>
      <c r="U6" s="148"/>
      <c r="V6" s="148"/>
      <c r="W6" s="148"/>
    </row>
    <row r="7" spans="2:23" ht="28.5" customHeight="1" x14ac:dyDescent="0.2">
      <c r="B7" s="69" t="s">
        <v>169</v>
      </c>
      <c r="C7" s="69" t="s">
        <v>627</v>
      </c>
      <c r="D7" s="69" t="s">
        <v>173</v>
      </c>
      <c r="E7" s="69" t="s">
        <v>174</v>
      </c>
      <c r="F7" s="69" t="s">
        <v>175</v>
      </c>
      <c r="G7" s="69" t="s">
        <v>176</v>
      </c>
      <c r="H7" s="69" t="s">
        <v>177</v>
      </c>
      <c r="I7" s="69" t="s">
        <v>183</v>
      </c>
      <c r="J7" s="69" t="s">
        <v>184</v>
      </c>
      <c r="K7" s="69" t="s">
        <v>185</v>
      </c>
      <c r="L7" s="69" t="s">
        <v>186</v>
      </c>
      <c r="M7" s="69" t="s">
        <v>190</v>
      </c>
      <c r="N7" s="69" t="s">
        <v>191</v>
      </c>
      <c r="O7" s="69" t="s">
        <v>628</v>
      </c>
    </row>
    <row r="8" spans="2:23" ht="28.5" x14ac:dyDescent="0.2">
      <c r="B8" s="27" t="s">
        <v>963</v>
      </c>
      <c r="C8" s="27" t="s">
        <v>526</v>
      </c>
      <c r="D8" s="114" t="s">
        <v>484</v>
      </c>
      <c r="E8" s="70" t="s">
        <v>513</v>
      </c>
      <c r="F8" s="84" t="s">
        <v>629</v>
      </c>
      <c r="G8" s="70" t="s">
        <v>515</v>
      </c>
      <c r="H8" s="70" t="s">
        <v>488</v>
      </c>
      <c r="I8" s="70" t="s">
        <v>603</v>
      </c>
      <c r="J8" s="70" t="s">
        <v>608</v>
      </c>
      <c r="K8" s="70" t="s">
        <v>600</v>
      </c>
      <c r="L8" s="114" t="s">
        <v>601</v>
      </c>
      <c r="M8" s="71">
        <f>IF(Tabla_PRIORIZACION[[#This Row],[Tipo del conjuto de datos]]="ALFANUMERICO",(_xlfn.IFNA(VLOOKUP(D8,_02Tabla_IMPACTO_01[#All],2,FALSE()),0)
+_xlfn.IFNA(VLOOKUP(E8,_02Tabla_IMPACTO_02[#All],2,FALSE()),0)
+_xlfn.IFNA(VLOOKUP(F8,_02Tabla_IMPACTO_03[#All],2,FALSE()),0)
+_xlfn.IFNA(VLOOKUP(G8,_02Tabla_IMPACTO_04[#All],2,FALSE()),0)
+_xlfn.IFNA(VLOOKUP(H8,_02Tabla_IMPACTO_05[#All],2,FALSE()),0))*4/5,(_xlfn.IFNA(VLOOKUP(D8,_02Tabla_IMPACTO_01[#All],2,FALSE()),0)
+_xlfn.IFNA(VLOOKUP(E8,_02Tabla_IMPACTO_02[#All],2,FALSE()),0)
+_xlfn.IFNA(VLOOKUP(F8,_02Tabla_GEO_IMPACTO_03[#All],2,FALSE()),0)
+_xlfn.IFNA(VLOOKUP(G8,_02Tabla_IMPACTO_04[#All],2,FALSE()),0)
+_xlfn.IFNA(VLOOKUP(H8,_02Tabla_IMPACTO_05[#All],2,FALSE()),0))*4/5)</f>
        <v>1.8</v>
      </c>
      <c r="N8" s="71">
        <f>IF(Tabla_PRIORIZACION[[#This Row],[Tipo del conjuto de datos]]="ALFANUMERICO",(_xlfn.IFNA(VLOOKUP(I8,_02Tabla_DIFICULTAD_01[#All],2,FALSE()),0)
+_xlfn.IFNA(VLOOKUP(J8,_02Tabla_DIFICULTAD_02[#All],2,FALSE()),0)
+_xlfn.IFNA(VLOOKUP(K8,_02Tabla_DIFICULTAD_03[#All],2,FALSE()),0)
+_xlfn.IFNA(VLOOKUP(L9,_02Tabla_DIFICULTAD_04[#All],2,FALSE()),0))*5/4,(_xlfn.IFNA(VLOOKUP(I8,_02Tabla_GEO_DIFICULTAD_01[#All],2,FALSE()),0)
+_xlfn.IFNA(VLOOKUP(J8,_02Tabla_GEO_DIFICULTAD_02[#All],2,FALSE()),0)
+_xlfn.IFNA(VLOOKUP(K8,_02Tabla_GEO_DIFICULTAD_03[#All],2,FALSE()),0)
+_xlfn.IFNA(VLOOKUP(L9,_02Tabla_GEO_DIFICULTAD_04[#All],2,FALSE()),0))*5/4)</f>
        <v>2.5</v>
      </c>
      <c r="O8" s="12" t="str">
        <f t="shared" ref="O8:O17" si="0">IF(M8&gt;2,IF(N8&gt;2,"Victoria Temprana","Mediano Plazo"),IF(N8&gt;2,"Largo Plazo","No aporta valor"))</f>
        <v>Largo Plazo</v>
      </c>
    </row>
    <row r="9" spans="2:23" ht="28.5" x14ac:dyDescent="0.2">
      <c r="B9" s="27" t="s">
        <v>964</v>
      </c>
      <c r="C9" s="27" t="s">
        <v>526</v>
      </c>
      <c r="D9" s="70" t="s">
        <v>484</v>
      </c>
      <c r="E9" s="70" t="s">
        <v>513</v>
      </c>
      <c r="F9" s="84" t="s">
        <v>629</v>
      </c>
      <c r="G9" s="70" t="s">
        <v>515</v>
      </c>
      <c r="H9" s="70" t="s">
        <v>488</v>
      </c>
      <c r="I9" s="70" t="s">
        <v>603</v>
      </c>
      <c r="J9" s="70" t="s">
        <v>608</v>
      </c>
      <c r="K9" s="70" t="s">
        <v>600</v>
      </c>
      <c r="L9" s="114" t="s">
        <v>601</v>
      </c>
      <c r="M9" s="71">
        <f>IF(Tabla_PRIORIZACION[[#This Row],[Tipo del conjuto de datos]]="ALFANUMERICO",(_xlfn.IFNA(VLOOKUP(D9,_02Tabla_IMPACTO_01[#All],2,FALSE()),0)
+_xlfn.IFNA(VLOOKUP(E9,_02Tabla_IMPACTO_02[#All],2,FALSE()),0)
+_xlfn.IFNA(VLOOKUP(F9,_02Tabla_IMPACTO_03[#All],2,FALSE()),0)
+_xlfn.IFNA(VLOOKUP(G9,_02Tabla_IMPACTO_04[#All],2,FALSE()),0)
+_xlfn.IFNA(VLOOKUP(H9,_02Tabla_IMPACTO_05[#All],2,FALSE()),0))*4/5,(_xlfn.IFNA(VLOOKUP(D9,_02Tabla_IMPACTO_01[#All],2,FALSE()),0)
+_xlfn.IFNA(VLOOKUP(E9,_02Tabla_IMPACTO_02[#All],2,FALSE()),0)
+_xlfn.IFNA(VLOOKUP(F9,_02Tabla_GEO_IMPACTO_03[#All],2,FALSE()),0)
+_xlfn.IFNA(VLOOKUP(G9,_02Tabla_IMPACTO_04[#All],2,FALSE()),0)
+_xlfn.IFNA(VLOOKUP(H9,_02Tabla_IMPACTO_05[#All],2,FALSE()),0))*4/5)</f>
        <v>1.8</v>
      </c>
      <c r="N9" s="71">
        <f>IF(Tabla_PRIORIZACION[[#This Row],[Tipo del conjuto de datos]]="ALFANUMERICO",(_xlfn.IFNA(VLOOKUP(I9,_02Tabla_DIFICULTAD_01[#All],2,FALSE()),0)
+_xlfn.IFNA(VLOOKUP(J9,_02Tabla_DIFICULTAD_02[#All],2,FALSE()),0)
+_xlfn.IFNA(VLOOKUP(K9,_02Tabla_DIFICULTAD_03[#All],2,FALSE()),0)
+_xlfn.IFNA(VLOOKUP(L9,_02Tabla_DIFICULTAD_04[#All],2,FALSE()),0))*5/4,(_xlfn.IFNA(VLOOKUP(I9,_02Tabla_GEO_DIFICULTAD_01[#All],2,FALSE()),0)
+_xlfn.IFNA(VLOOKUP(J9,_02Tabla_GEO_DIFICULTAD_02[#All],2,FALSE()),0)
+_xlfn.IFNA(VLOOKUP(K9,_02Tabla_GEO_DIFICULTAD_03[#All],2,FALSE()),0)
+_xlfn.IFNA(VLOOKUP(L9,_02Tabla_GEO_DIFICULTAD_04[#All],2,FALSE()),0))*5/4)</f>
        <v>2.5</v>
      </c>
      <c r="O9" s="12" t="str">
        <f>IF(M9&gt;2,IF(N9&gt;2,"Victoria Temprana","Mediano Plazo"),IF(N9&gt;2,"Largo Plazo","No aporta valor"))</f>
        <v>Largo Plazo</v>
      </c>
    </row>
    <row r="10" spans="2:23" x14ac:dyDescent="0.2">
      <c r="B10" s="27"/>
      <c r="C10" s="27"/>
      <c r="D10" s="70"/>
      <c r="E10" s="70"/>
      <c r="F10" s="70"/>
      <c r="G10" s="70"/>
      <c r="H10" s="70"/>
      <c r="I10" s="70"/>
      <c r="J10" s="70"/>
      <c r="K10" s="70"/>
      <c r="L10" s="70"/>
      <c r="M10" s="71">
        <f>IF(Tabla_PRIORIZACION[[#This Row],[Tipo del conjuto de datos]]="ALFANUMERICO",(_xlfn.IFNA(VLOOKUP(D10,_02Tabla_IMPACTO_01[#All],2,FALSE()),0)
+_xlfn.IFNA(VLOOKUP(E10,_02Tabla_IMPACTO_02[#All],2,FALSE()),0)
+_xlfn.IFNA(VLOOKUP(F10,_02Tabla_IMPACTO_03[#All],2,FALSE()),0)
+_xlfn.IFNA(VLOOKUP(G10,_02Tabla_IMPACTO_04[#All],2,FALSE()),0)
+_xlfn.IFNA(VLOOKUP(H10,_02Tabla_IMPACTO_05[#All],2,FALSE()),0))*4/5,(_xlfn.IFNA(VLOOKUP(D10,_02Tabla_IMPACTO_01[#All],2,FALSE()),0)
+_xlfn.IFNA(VLOOKUP(E10,_02Tabla_IMPACTO_02[#All],2,FALSE()),0)
+_xlfn.IFNA(VLOOKUP(F10,_02Tabla_GEO_IMPACTO_03[#All],2,FALSE()),0)
+_xlfn.IFNA(VLOOKUP(G10,_02Tabla_IMPACTO_04[#All],2,FALSE()),0)
+_xlfn.IFNA(VLOOKUP(H10,_02Tabla_IMPACTO_05[#All],2,FALSE()),0))*4/5)</f>
        <v>0</v>
      </c>
      <c r="N10" s="71">
        <f>IF(Tabla_PRIORIZACION[[#This Row],[Tipo del conjuto de datos]]="ALFANUMERICO",(_xlfn.IFNA(VLOOKUP(I10,_02Tabla_DIFICULTAD_01[#All],2,FALSE()),0)
+_xlfn.IFNA(VLOOKUP(J10,_02Tabla_DIFICULTAD_02[#All],2,FALSE()),0)
+_xlfn.IFNA(VLOOKUP(K10,_02Tabla_DIFICULTAD_03[#All],2,FALSE()),0)
+_xlfn.IFNA(VLOOKUP(L10,_02Tabla_DIFICULTAD_04[#All],2,FALSE()),0))*5/4,(_xlfn.IFNA(VLOOKUP(I10,_02Tabla_GEO_DIFICULTAD_01[#All],2,FALSE()),0)
+_xlfn.IFNA(VLOOKUP(J10,_02Tabla_GEO_DIFICULTAD_02[#All],2,FALSE()),0)
+_xlfn.IFNA(VLOOKUP(K10,_02Tabla_GEO_DIFICULTAD_03[#All],2,FALSE()),0)
+_xlfn.IFNA(VLOOKUP(L10,_02Tabla_GEO_DIFICULTAD_04[#All],2,FALSE()),0))*5/4)</f>
        <v>0</v>
      </c>
      <c r="O10" s="12" t="str">
        <f t="shared" si="0"/>
        <v>No aporta valor</v>
      </c>
    </row>
    <row r="11" spans="2:23" x14ac:dyDescent="0.2">
      <c r="B11" s="27"/>
      <c r="C11" s="27"/>
      <c r="D11" s="70"/>
      <c r="E11" s="70"/>
      <c r="F11" s="70"/>
      <c r="G11" s="70"/>
      <c r="H11" s="70"/>
      <c r="I11" s="70"/>
      <c r="J11" s="70"/>
      <c r="K11" s="70"/>
      <c r="L11" s="70"/>
      <c r="M11" s="71">
        <f>IF(Tabla_PRIORIZACION[[#This Row],[Tipo del conjuto de datos]]="ALFANUMERICO",(_xlfn.IFNA(VLOOKUP(D11,_02Tabla_IMPACTO_01[#All],2,FALSE()),0)
+_xlfn.IFNA(VLOOKUP(E11,_02Tabla_IMPACTO_02[#All],2,FALSE()),0)
+_xlfn.IFNA(VLOOKUP(F11,_02Tabla_IMPACTO_03[#All],2,FALSE()),0)
+_xlfn.IFNA(VLOOKUP(G11,_02Tabla_IMPACTO_04[#All],2,FALSE()),0)
+_xlfn.IFNA(VLOOKUP(H11,_02Tabla_IMPACTO_05[#All],2,FALSE()),0))*4/5,(_xlfn.IFNA(VLOOKUP(D11,_02Tabla_IMPACTO_01[#All],2,FALSE()),0)
+_xlfn.IFNA(VLOOKUP(E11,_02Tabla_IMPACTO_02[#All],2,FALSE()),0)
+_xlfn.IFNA(VLOOKUP(F11,_02Tabla_GEO_IMPACTO_03[#All],2,FALSE()),0)
+_xlfn.IFNA(VLOOKUP(G11,_02Tabla_IMPACTO_04[#All],2,FALSE()),0)
+_xlfn.IFNA(VLOOKUP(H11,_02Tabla_IMPACTO_05[#All],2,FALSE()),0))*4/5)</f>
        <v>0</v>
      </c>
      <c r="N11" s="71">
        <f>IF(Tabla_PRIORIZACION[[#This Row],[Tipo del conjuto de datos]]="ALFANUMERICO",(_xlfn.IFNA(VLOOKUP(I11,_02Tabla_DIFICULTAD_01[#All],2,FALSE()),0)
+_xlfn.IFNA(VLOOKUP(J11,_02Tabla_DIFICULTAD_02[#All],2,FALSE()),0)
+_xlfn.IFNA(VLOOKUP(K11,_02Tabla_DIFICULTAD_03[#All],2,FALSE()),0)
+_xlfn.IFNA(VLOOKUP(L11,_02Tabla_DIFICULTAD_04[#All],2,FALSE()),0))*5/4,(_xlfn.IFNA(VLOOKUP(I11,_02Tabla_GEO_DIFICULTAD_01[#All],2,FALSE()),0)
+_xlfn.IFNA(VLOOKUP(J11,_02Tabla_GEO_DIFICULTAD_02[#All],2,FALSE()),0)
+_xlfn.IFNA(VLOOKUP(K11,_02Tabla_GEO_DIFICULTAD_03[#All],2,FALSE()),0)
+_xlfn.IFNA(VLOOKUP(L11,_02Tabla_GEO_DIFICULTAD_04[#All],2,FALSE()),0))*5/4)</f>
        <v>0</v>
      </c>
      <c r="O11" s="12" t="str">
        <f t="shared" si="0"/>
        <v>No aporta valor</v>
      </c>
    </row>
    <row r="12" spans="2:23" x14ac:dyDescent="0.2">
      <c r="B12" s="27"/>
      <c r="C12" s="27"/>
      <c r="D12" s="70"/>
      <c r="E12" s="70"/>
      <c r="F12" s="70"/>
      <c r="G12" s="70"/>
      <c r="H12" s="70"/>
      <c r="I12" s="70"/>
      <c r="J12" s="70"/>
      <c r="K12" s="70"/>
      <c r="L12" s="70"/>
      <c r="M12" s="71">
        <f>IF(Tabla_PRIORIZACION[[#This Row],[Tipo del conjuto de datos]]="ALFANUMERICO",(_xlfn.IFNA(VLOOKUP(D12,_02Tabla_IMPACTO_01[#All],2,FALSE()),0)
+_xlfn.IFNA(VLOOKUP(E12,_02Tabla_IMPACTO_02[#All],2,FALSE()),0)
+_xlfn.IFNA(VLOOKUP(F12,_02Tabla_IMPACTO_03[#All],2,FALSE()),0)
+_xlfn.IFNA(VLOOKUP(G12,_02Tabla_IMPACTO_04[#All],2,FALSE()),0)
+_xlfn.IFNA(VLOOKUP(H12,_02Tabla_IMPACTO_05[#All],2,FALSE()),0))*4/5,(_xlfn.IFNA(VLOOKUP(D12,_02Tabla_IMPACTO_01[#All],2,FALSE()),0)
+_xlfn.IFNA(VLOOKUP(E12,_02Tabla_IMPACTO_02[#All],2,FALSE()),0)
+_xlfn.IFNA(VLOOKUP(F12,_02Tabla_GEO_IMPACTO_03[#All],2,FALSE()),0)
+_xlfn.IFNA(VLOOKUP(G12,_02Tabla_IMPACTO_04[#All],2,FALSE()),0)
+_xlfn.IFNA(VLOOKUP(H12,_02Tabla_IMPACTO_05[#All],2,FALSE()),0))*4/5)</f>
        <v>0</v>
      </c>
      <c r="N12" s="71">
        <f>IF(Tabla_PRIORIZACION[[#This Row],[Tipo del conjuto de datos]]="ALFANUMERICO",(_xlfn.IFNA(VLOOKUP(I12,_02Tabla_DIFICULTAD_01[#All],2,FALSE()),0)
+_xlfn.IFNA(VLOOKUP(J12,_02Tabla_DIFICULTAD_02[#All],2,FALSE()),0)
+_xlfn.IFNA(VLOOKUP(K12,_02Tabla_DIFICULTAD_03[#All],2,FALSE()),0)
+_xlfn.IFNA(VLOOKUP(L12,_02Tabla_DIFICULTAD_04[#All],2,FALSE()),0))*5/4,(_xlfn.IFNA(VLOOKUP(I12,_02Tabla_GEO_DIFICULTAD_01[#All],2,FALSE()),0)
+_xlfn.IFNA(VLOOKUP(J12,_02Tabla_GEO_DIFICULTAD_02[#All],2,FALSE()),0)
+_xlfn.IFNA(VLOOKUP(K12,_02Tabla_GEO_DIFICULTAD_03[#All],2,FALSE()),0)
+_xlfn.IFNA(VLOOKUP(L12,_02Tabla_GEO_DIFICULTAD_04[#All],2,FALSE()),0))*5/4)</f>
        <v>0</v>
      </c>
      <c r="O12" s="12" t="str">
        <f t="shared" si="0"/>
        <v>No aporta valor</v>
      </c>
    </row>
    <row r="13" spans="2:23" x14ac:dyDescent="0.2">
      <c r="B13" s="27"/>
      <c r="C13" s="27"/>
      <c r="D13" s="70"/>
      <c r="E13" s="70"/>
      <c r="F13" s="70"/>
      <c r="G13" s="70"/>
      <c r="H13" s="70"/>
      <c r="I13" s="70"/>
      <c r="J13" s="70"/>
      <c r="K13" s="70"/>
      <c r="L13" s="70"/>
      <c r="M13" s="71">
        <f>IF(Tabla_PRIORIZACION[[#This Row],[Tipo del conjuto de datos]]="ALFANUMERICO",(_xlfn.IFNA(VLOOKUP(D13,_02Tabla_IMPACTO_01[#All],2,FALSE()),0)
+_xlfn.IFNA(VLOOKUP(E13,_02Tabla_IMPACTO_02[#All],2,FALSE()),0)
+_xlfn.IFNA(VLOOKUP(F13,_02Tabla_IMPACTO_03[#All],2,FALSE()),0)
+_xlfn.IFNA(VLOOKUP(G13,_02Tabla_IMPACTO_04[#All],2,FALSE()),0)
+_xlfn.IFNA(VLOOKUP(H13,_02Tabla_IMPACTO_05[#All],2,FALSE()),0))*4/5,(_xlfn.IFNA(VLOOKUP(D13,_02Tabla_IMPACTO_01[#All],2,FALSE()),0)
+_xlfn.IFNA(VLOOKUP(E13,_02Tabla_IMPACTO_02[#All],2,FALSE()),0)
+_xlfn.IFNA(VLOOKUP(F13,_02Tabla_GEO_IMPACTO_03[#All],2,FALSE()),0)
+_xlfn.IFNA(VLOOKUP(G13,_02Tabla_IMPACTO_04[#All],2,FALSE()),0)
+_xlfn.IFNA(VLOOKUP(H13,_02Tabla_IMPACTO_05[#All],2,FALSE()),0))*4/5)</f>
        <v>0</v>
      </c>
      <c r="N13" s="71">
        <f>IF(Tabla_PRIORIZACION[[#This Row],[Tipo del conjuto de datos]]="ALFANUMERICO",(_xlfn.IFNA(VLOOKUP(I13,_02Tabla_DIFICULTAD_01[#All],2,FALSE()),0)
+_xlfn.IFNA(VLOOKUP(J13,_02Tabla_DIFICULTAD_02[#All],2,FALSE()),0)
+_xlfn.IFNA(VLOOKUP(K13,_02Tabla_DIFICULTAD_03[#All],2,FALSE()),0)
+_xlfn.IFNA(VLOOKUP(L13,_02Tabla_DIFICULTAD_04[#All],2,FALSE()),0))*5/4,(_xlfn.IFNA(VLOOKUP(I13,_02Tabla_GEO_DIFICULTAD_01[#All],2,FALSE()),0)
+_xlfn.IFNA(VLOOKUP(J13,_02Tabla_GEO_DIFICULTAD_02[#All],2,FALSE()),0)
+_xlfn.IFNA(VLOOKUP(K13,_02Tabla_GEO_DIFICULTAD_03[#All],2,FALSE()),0)
+_xlfn.IFNA(VLOOKUP(L13,_02Tabla_GEO_DIFICULTAD_04[#All],2,FALSE()),0))*5/4)</f>
        <v>0</v>
      </c>
      <c r="O13" s="12" t="str">
        <f t="shared" si="0"/>
        <v>No aporta valor</v>
      </c>
    </row>
    <row r="14" spans="2:23" x14ac:dyDescent="0.2">
      <c r="B14" s="27"/>
      <c r="C14" s="27"/>
      <c r="D14" s="70"/>
      <c r="E14" s="70"/>
      <c r="F14" s="70"/>
      <c r="G14" s="70"/>
      <c r="H14" s="70"/>
      <c r="I14" s="70"/>
      <c r="J14" s="70"/>
      <c r="K14" s="70"/>
      <c r="L14" s="70"/>
      <c r="M14" s="71">
        <f>IF(Tabla_PRIORIZACION[[#This Row],[Tipo del conjuto de datos]]="ALFANUMERICO",(_xlfn.IFNA(VLOOKUP(D14,_02Tabla_IMPACTO_01[#All],2,FALSE()),0)
+_xlfn.IFNA(VLOOKUP(E14,_02Tabla_IMPACTO_02[#All],2,FALSE()),0)
+_xlfn.IFNA(VLOOKUP(F14,_02Tabla_IMPACTO_03[#All],2,FALSE()),0)
+_xlfn.IFNA(VLOOKUP(G14,_02Tabla_IMPACTO_04[#All],2,FALSE()),0)
+_xlfn.IFNA(VLOOKUP(H14,_02Tabla_IMPACTO_05[#All],2,FALSE()),0))*4/5,(_xlfn.IFNA(VLOOKUP(D14,_02Tabla_IMPACTO_01[#All],2,FALSE()),0)
+_xlfn.IFNA(VLOOKUP(E14,_02Tabla_IMPACTO_02[#All],2,FALSE()),0)
+_xlfn.IFNA(VLOOKUP(F14,_02Tabla_GEO_IMPACTO_03[#All],2,FALSE()),0)
+_xlfn.IFNA(VLOOKUP(G14,_02Tabla_IMPACTO_04[#All],2,FALSE()),0)
+_xlfn.IFNA(VLOOKUP(H14,_02Tabla_IMPACTO_05[#All],2,FALSE()),0))*4/5)</f>
        <v>0</v>
      </c>
      <c r="N14" s="71">
        <f>IF(Tabla_PRIORIZACION[[#This Row],[Tipo del conjuto de datos]]="ALFANUMERICO",(_xlfn.IFNA(VLOOKUP(I14,_02Tabla_DIFICULTAD_01[#All],2,FALSE()),0)
+_xlfn.IFNA(VLOOKUP(J14,_02Tabla_DIFICULTAD_02[#All],2,FALSE()),0)
+_xlfn.IFNA(VLOOKUP(K14,_02Tabla_DIFICULTAD_03[#All],2,FALSE()),0)
+_xlfn.IFNA(VLOOKUP(L14,_02Tabla_DIFICULTAD_04[#All],2,FALSE()),0))*5/4,(_xlfn.IFNA(VLOOKUP(I14,_02Tabla_GEO_DIFICULTAD_01[#All],2,FALSE()),0)
+_xlfn.IFNA(VLOOKUP(J14,_02Tabla_GEO_DIFICULTAD_02[#All],2,FALSE()),0)
+_xlfn.IFNA(VLOOKUP(K14,_02Tabla_GEO_DIFICULTAD_03[#All],2,FALSE()),0)
+_xlfn.IFNA(VLOOKUP(L14,_02Tabla_GEO_DIFICULTAD_04[#All],2,FALSE()),0))*5/4)</f>
        <v>0</v>
      </c>
      <c r="O14" s="12" t="str">
        <f t="shared" si="0"/>
        <v>No aporta valor</v>
      </c>
    </row>
    <row r="15" spans="2:23" x14ac:dyDescent="0.2">
      <c r="B15" s="27"/>
      <c r="C15" s="27"/>
      <c r="D15" s="70"/>
      <c r="E15" s="70"/>
      <c r="F15" s="70"/>
      <c r="G15" s="70"/>
      <c r="H15" s="70"/>
      <c r="I15" s="70"/>
      <c r="J15" s="70"/>
      <c r="K15" s="70"/>
      <c r="L15" s="70"/>
      <c r="M15" s="71">
        <f>IF(Tabla_PRIORIZACION[[#This Row],[Tipo del conjuto de datos]]="ALFANUMERICO",(_xlfn.IFNA(VLOOKUP(D15,_02Tabla_IMPACTO_01[#All],2,FALSE()),0)
+_xlfn.IFNA(VLOOKUP(E15,_02Tabla_IMPACTO_02[#All],2,FALSE()),0)
+_xlfn.IFNA(VLOOKUP(F15,_02Tabla_IMPACTO_03[#All],2,FALSE()),0)
+_xlfn.IFNA(VLOOKUP(G15,_02Tabla_IMPACTO_04[#All],2,FALSE()),0)
+_xlfn.IFNA(VLOOKUP(H15,_02Tabla_IMPACTO_05[#All],2,FALSE()),0))*4/5,(_xlfn.IFNA(VLOOKUP(D15,_02Tabla_IMPACTO_01[#All],2,FALSE()),0)
+_xlfn.IFNA(VLOOKUP(E15,_02Tabla_IMPACTO_02[#All],2,FALSE()),0)
+_xlfn.IFNA(VLOOKUP(F15,_02Tabla_GEO_IMPACTO_03[#All],2,FALSE()),0)
+_xlfn.IFNA(VLOOKUP(G15,_02Tabla_IMPACTO_04[#All],2,FALSE()),0)
+_xlfn.IFNA(VLOOKUP(H15,_02Tabla_IMPACTO_05[#All],2,FALSE()),0))*4/5)</f>
        <v>0</v>
      </c>
      <c r="N15" s="71">
        <f>IF(Tabla_PRIORIZACION[[#This Row],[Tipo del conjuto de datos]]="ALFANUMERICO",(_xlfn.IFNA(VLOOKUP(I15,_02Tabla_DIFICULTAD_01[#All],2,FALSE()),0)
+_xlfn.IFNA(VLOOKUP(J15,_02Tabla_DIFICULTAD_02[#All],2,FALSE()),0)
+_xlfn.IFNA(VLOOKUP(K15,_02Tabla_DIFICULTAD_03[#All],2,FALSE()),0)
+_xlfn.IFNA(VLOOKUP(L15,_02Tabla_DIFICULTAD_04[#All],2,FALSE()),0))*5/4,(_xlfn.IFNA(VLOOKUP(I15,_02Tabla_GEO_DIFICULTAD_01[#All],2,FALSE()),0)
+_xlfn.IFNA(VLOOKUP(J15,_02Tabla_GEO_DIFICULTAD_02[#All],2,FALSE()),0)
+_xlfn.IFNA(VLOOKUP(K15,_02Tabla_GEO_DIFICULTAD_03[#All],2,FALSE()),0)
+_xlfn.IFNA(VLOOKUP(L15,_02Tabla_GEO_DIFICULTAD_04[#All],2,FALSE()),0))*5/4)</f>
        <v>0</v>
      </c>
      <c r="O15" s="12" t="str">
        <f t="shared" si="0"/>
        <v>No aporta valor</v>
      </c>
    </row>
    <row r="16" spans="2:23" x14ac:dyDescent="0.2">
      <c r="B16" s="27"/>
      <c r="C16" s="27"/>
      <c r="D16" s="70"/>
      <c r="E16" s="70"/>
      <c r="F16" s="70"/>
      <c r="G16" s="70"/>
      <c r="H16" s="70"/>
      <c r="I16" s="70"/>
      <c r="J16" s="70"/>
      <c r="K16" s="70"/>
      <c r="L16" s="70"/>
      <c r="M16" s="71">
        <f>IF(Tabla_PRIORIZACION[[#This Row],[Tipo del conjuto de datos]]="ALFANUMERICO",(_xlfn.IFNA(VLOOKUP(D16,_02Tabla_IMPACTO_01[#All],2,FALSE()),0)
+_xlfn.IFNA(VLOOKUP(E16,_02Tabla_IMPACTO_02[#All],2,FALSE()),0)
+_xlfn.IFNA(VLOOKUP(F16,_02Tabla_IMPACTO_03[#All],2,FALSE()),0)
+_xlfn.IFNA(VLOOKUP(G16,_02Tabla_IMPACTO_04[#All],2,FALSE()),0)
+_xlfn.IFNA(VLOOKUP(H16,_02Tabla_IMPACTO_05[#All],2,FALSE()),0))*4/5,(_xlfn.IFNA(VLOOKUP(D16,_02Tabla_IMPACTO_01[#All],2,FALSE()),0)
+_xlfn.IFNA(VLOOKUP(E16,_02Tabla_IMPACTO_02[#All],2,FALSE()),0)
+_xlfn.IFNA(VLOOKUP(F16,_02Tabla_GEO_IMPACTO_03[#All],2,FALSE()),0)
+_xlfn.IFNA(VLOOKUP(G16,_02Tabla_IMPACTO_04[#All],2,FALSE()),0)
+_xlfn.IFNA(VLOOKUP(H16,_02Tabla_IMPACTO_05[#All],2,FALSE()),0))*4/5)</f>
        <v>0</v>
      </c>
      <c r="N16" s="71">
        <f>IF(Tabla_PRIORIZACION[[#This Row],[Tipo del conjuto de datos]]="ALFANUMERICO",(_xlfn.IFNA(VLOOKUP(I16,_02Tabla_DIFICULTAD_01[#All],2,FALSE()),0)
+_xlfn.IFNA(VLOOKUP(J16,_02Tabla_DIFICULTAD_02[#All],2,FALSE()),0)
+_xlfn.IFNA(VLOOKUP(K16,_02Tabla_DIFICULTAD_03[#All],2,FALSE()),0)
+_xlfn.IFNA(VLOOKUP(L16,_02Tabla_DIFICULTAD_04[#All],2,FALSE()),0))*5/4,(_xlfn.IFNA(VLOOKUP(I16,_02Tabla_GEO_DIFICULTAD_01[#All],2,FALSE()),0)
+_xlfn.IFNA(VLOOKUP(J16,_02Tabla_GEO_DIFICULTAD_02[#All],2,FALSE()),0)
+_xlfn.IFNA(VLOOKUP(K16,_02Tabla_GEO_DIFICULTAD_03[#All],2,FALSE()),0)
+_xlfn.IFNA(VLOOKUP(L16,_02Tabla_GEO_DIFICULTAD_04[#All],2,FALSE()),0))*5/4)</f>
        <v>0</v>
      </c>
      <c r="O16" s="12" t="str">
        <f t="shared" si="0"/>
        <v>No aporta valor</v>
      </c>
    </row>
    <row r="17" spans="2:15" x14ac:dyDescent="0.2">
      <c r="B17" s="27"/>
      <c r="C17" s="27"/>
      <c r="D17" s="70"/>
      <c r="E17" s="70"/>
      <c r="F17" s="70"/>
      <c r="G17" s="70"/>
      <c r="H17" s="70"/>
      <c r="I17" s="70"/>
      <c r="J17" s="70"/>
      <c r="K17" s="70"/>
      <c r="L17" s="70"/>
      <c r="M17" s="71">
        <f>IF(Tabla_PRIORIZACION[[#This Row],[Tipo del conjuto de datos]]="ALFANUMERICO",(_xlfn.IFNA(VLOOKUP(D17,_02Tabla_IMPACTO_01[#All],2,FALSE()),0)
+_xlfn.IFNA(VLOOKUP(E17,_02Tabla_IMPACTO_02[#All],2,FALSE()),0)
+_xlfn.IFNA(VLOOKUP(F17,_02Tabla_IMPACTO_03[#All],2,FALSE()),0)
+_xlfn.IFNA(VLOOKUP(G17,_02Tabla_IMPACTO_04[#All],2,FALSE()),0)
+_xlfn.IFNA(VLOOKUP(H17,_02Tabla_IMPACTO_05[#All],2,FALSE()),0))*4/5,(_xlfn.IFNA(VLOOKUP(D17,_02Tabla_IMPACTO_01[#All],2,FALSE()),0)
+_xlfn.IFNA(VLOOKUP(E17,_02Tabla_IMPACTO_02[#All],2,FALSE()),0)
+_xlfn.IFNA(VLOOKUP(F17,_02Tabla_GEO_IMPACTO_03[#All],2,FALSE()),0)
+_xlfn.IFNA(VLOOKUP(G17,_02Tabla_IMPACTO_04[#All],2,FALSE()),0)
+_xlfn.IFNA(VLOOKUP(H17,_02Tabla_IMPACTO_05[#All],2,FALSE()),0))*4/5)</f>
        <v>0</v>
      </c>
      <c r="N17" s="71">
        <f>IF(Tabla_PRIORIZACION[[#This Row],[Tipo del conjuto de datos]]="ALFANUMERICO",(_xlfn.IFNA(VLOOKUP(I17,_02Tabla_DIFICULTAD_01[#All],2,FALSE()),0)
+_xlfn.IFNA(VLOOKUP(J17,_02Tabla_DIFICULTAD_02[#All],2,FALSE()),0)
+_xlfn.IFNA(VLOOKUP(K17,_02Tabla_DIFICULTAD_03[#All],2,FALSE()),0)
+_xlfn.IFNA(VLOOKUP(L17,_02Tabla_DIFICULTAD_04[#All],2,FALSE()),0))*5/4,(_xlfn.IFNA(VLOOKUP(I17,_02Tabla_GEO_DIFICULTAD_01[#All],2,FALSE()),0)
+_xlfn.IFNA(VLOOKUP(J17,_02Tabla_GEO_DIFICULTAD_02[#All],2,FALSE()),0)
+_xlfn.IFNA(VLOOKUP(K17,_02Tabla_GEO_DIFICULTAD_03[#All],2,FALSE()),0)
+_xlfn.IFNA(VLOOKUP(L17,_02Tabla_GEO_DIFICULTAD_04[#All],2,FALSE()),0))*5/4)</f>
        <v>0</v>
      </c>
      <c r="O17" s="12" t="str">
        <f t="shared" si="0"/>
        <v>No aporta valor</v>
      </c>
    </row>
    <row r="18" spans="2:15" x14ac:dyDescent="0.2">
      <c r="B18" s="9" t="s">
        <v>630</v>
      </c>
    </row>
    <row r="49" spans="17:23" ht="49.5" customHeight="1" x14ac:dyDescent="0.2">
      <c r="Q49" s="149" t="s">
        <v>631</v>
      </c>
      <c r="R49" s="149"/>
      <c r="S49" s="149"/>
      <c r="T49" s="149"/>
      <c r="U49" s="149"/>
      <c r="V49" s="149"/>
      <c r="W49" s="149"/>
    </row>
    <row r="51" spans="17:23" ht="28.5" customHeight="1" x14ac:dyDescent="0.2">
      <c r="Q51" s="72"/>
      <c r="R51" s="73" t="s">
        <v>632</v>
      </c>
      <c r="S51" s="73" t="s">
        <v>633</v>
      </c>
      <c r="T51" s="146" t="s">
        <v>634</v>
      </c>
      <c r="U51" s="146"/>
      <c r="V51" s="146"/>
      <c r="W51" s="146"/>
    </row>
    <row r="52" spans="17:23" ht="15" x14ac:dyDescent="0.2">
      <c r="Q52" s="74" t="s">
        <v>635</v>
      </c>
      <c r="R52" s="12" t="s">
        <v>636</v>
      </c>
      <c r="S52" s="12" t="s">
        <v>637</v>
      </c>
      <c r="T52" s="146"/>
      <c r="U52" s="146"/>
      <c r="V52" s="146"/>
      <c r="W52" s="146"/>
    </row>
    <row r="53" spans="17:23" ht="15" x14ac:dyDescent="0.2">
      <c r="Q53" s="74" t="s">
        <v>638</v>
      </c>
      <c r="R53" s="12" t="s">
        <v>636</v>
      </c>
      <c r="S53" s="12" t="s">
        <v>639</v>
      </c>
      <c r="T53" s="146"/>
      <c r="U53" s="146"/>
      <c r="V53" s="146"/>
      <c r="W53" s="146"/>
    </row>
    <row r="54" spans="17:23" ht="15" x14ac:dyDescent="0.2">
      <c r="Q54" s="74" t="s">
        <v>640</v>
      </c>
      <c r="R54" s="12" t="s">
        <v>641</v>
      </c>
      <c r="S54" s="12" t="s">
        <v>637</v>
      </c>
      <c r="T54" s="146"/>
      <c r="U54" s="146"/>
      <c r="V54" s="146"/>
      <c r="W54" s="146"/>
    </row>
    <row r="55" spans="17:23" ht="15" x14ac:dyDescent="0.2">
      <c r="Q55" s="74" t="s">
        <v>642</v>
      </c>
      <c r="R55" s="12" t="s">
        <v>641</v>
      </c>
      <c r="S55" s="12" t="s">
        <v>639</v>
      </c>
      <c r="T55" s="146"/>
      <c r="U55" s="146"/>
      <c r="V55" s="146"/>
      <c r="W55" s="146"/>
    </row>
  </sheetData>
  <mergeCells count="12">
    <mergeCell ref="T51:W55"/>
    <mergeCell ref="D6:H6"/>
    <mergeCell ref="I6:L6"/>
    <mergeCell ref="M6:O6"/>
    <mergeCell ref="P6:W6"/>
    <mergeCell ref="Q49:W49"/>
    <mergeCell ref="B6:C6"/>
    <mergeCell ref="B1:W1"/>
    <mergeCell ref="W2:W3"/>
    <mergeCell ref="B4:W4"/>
    <mergeCell ref="B5:W5"/>
    <mergeCell ref="C2:V3"/>
  </mergeCells>
  <dataValidations count="12">
    <dataValidation type="list" allowBlank="1" showInputMessage="1" showErrorMessage="1" sqref="E8:E17">
      <formula1>INDIRECT("_02Tabla_IMPACTO_02[IMPACTO_02]")</formula1>
      <formula2>0</formula2>
    </dataValidation>
    <dataValidation type="list" allowBlank="1" showInputMessage="1" showErrorMessage="1" sqref="H8:H17">
      <formula1>INDIRECT("_02Tabla_IMPACTO_05[IMPACTO_05]")</formula1>
      <formula2>0</formula2>
    </dataValidation>
    <dataValidation type="list" allowBlank="1" showInputMessage="1" showErrorMessage="1" sqref="G8:G17">
      <formula1>INDIRECT("_02Tabla_IMPACTO_04[IMPACTO_04]")</formula1>
      <formula2>0</formula2>
    </dataValidation>
    <dataValidation type="list" allowBlank="1" showInputMessage="1" showErrorMessage="1" sqref="B8:B17">
      <formula1>INDIRECT("Tabla_Identificacion[Nombre Conjunto]")</formula1>
      <formula2>0</formula2>
    </dataValidation>
    <dataValidation type="list" allowBlank="1" showInputMessage="1" showErrorMessage="1" sqref="D8:D17">
      <formula1>INDIRECT("_02Tabla_IMPACTO_01[IMPACTO_01]")</formula1>
      <formula2>0</formula2>
    </dataValidation>
    <dataValidation type="list" allowBlank="1" showInputMessage="1" showErrorMessage="1" sqref="I8:I17">
      <formula1>IF(C8="ALFANUMERICO",INDIRECT("_02Tabla_DIFICULTAD_01[DIFICULTAD_01]"),INDIRECT("_02Tabla_GEO_DIFICULTAD_01[GEO_DIFICULTAD_01]"))</formula1>
    </dataValidation>
    <dataValidation type="list" allowBlank="1" showInputMessage="1" showErrorMessage="1" sqref="J8:J17">
      <formula1>IF(C8="ALFANUMERICO",INDIRECT("_02Tabla_DIFICULTAD_02[DIFICULTAD_02]"),INDIRECT("_02Tabla_GEO_DIFICULTAD_02[GEO_DIFICULTAD_02]"))</formula1>
    </dataValidation>
    <dataValidation type="list" allowBlank="1" showInputMessage="1" showErrorMessage="1" sqref="K8:K17">
      <formula1>IF(C8="ALFANUMERICO",INDIRECT("_02Tabla_DIFICULTAD_03[DIFICULTAD_03]"),INDIRECT("_02Tabla_GEO_DIFICULTAD_03[GEO_DIFICULTAD_03]"))</formula1>
    </dataValidation>
    <dataValidation type="list" allowBlank="1" showInputMessage="1" showErrorMessage="1" sqref="C8:C17">
      <formula1>INDIRECT("_02Tabla_tipo_conjunto_datos[tipo_conjunto_datos]")</formula1>
    </dataValidation>
    <dataValidation type="list" allowBlank="1" showInputMessage="1" showErrorMessage="1" prompt="Si es dato geográfico, para más detalles vea la hoja &quot;Ambito de impacto geográfico&quot;" sqref="F10:F17">
      <formula1>IF(C10="ALFANUMERICO",INDIRECT("_02Tabla_IMPACTO_03[IMPACTO_03]"),IF(C10="GEOGRÁFICO",INDIRECT("_02Tabla_GEO_IMPACTO_03[GEO_IMPACTO_03]"), INDIRECT("_02Tabla_IMPACTO_03[IMPACTO_03]")))</formula1>
    </dataValidation>
    <dataValidation type="list" allowBlank="1" showInputMessage="1" showErrorMessage="1" sqref="L10:L17">
      <formula1>IF(C10="ALFANUMERICO",INDIRECT("_02Tabla_DIFICULTAD_04[DIFICULTAD_04]"),INDIRECT("_02Tabla_GEO_DIFICULTAD_04[GEO_DIFICULTAD_04]"))</formula1>
    </dataValidation>
    <dataValidation type="list" allowBlank="1" showInputMessage="1" showErrorMessage="1" sqref="L8:L9">
      <formula1>IF(C7="ALFANUMERICO",INDIRECT("_02Tabla_DIFICULTAD_04[DIFICULTAD_04]"),INDIRECT("_02Tabla_GEO_DIFICULTAD_04[GEO_DIFICULTAD_04]"))</formula1>
    </dataValidation>
  </dataValidations>
  <pageMargins left="0.7" right="0.7" top="0.75" bottom="0.75" header="0.511811023622047" footer="0.511811023622047"/>
  <pageSetup paperSize="9" orientation="portrait" horizontalDpi="300" verticalDpi="300" r:id="rId1"/>
  <drawing r:id="rId2"/>
  <tableParts count="1">
    <tablePart r:id="rId3"/>
  </tableParts>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EBB95D9A85C73343A57C2CF2A125EA6D" ma:contentTypeVersion="12" ma:contentTypeDescription="Crear nuevo documento." ma:contentTypeScope="" ma:versionID="2614302bb716cbbc083f8ea830d21137">
  <xsd:schema xmlns:xsd="http://www.w3.org/2001/XMLSchema" xmlns:xs="http://www.w3.org/2001/XMLSchema" xmlns:p="http://schemas.microsoft.com/office/2006/metadata/properties" xmlns:ns2="c874a36b-9a60-4e75-a16c-26d4e29da14f" xmlns:ns3="c7784578-7bbd-42a0-aa75-9230d333ba2e" targetNamespace="http://schemas.microsoft.com/office/2006/metadata/properties" ma:root="true" ma:fieldsID="d92f650959dd15bf31297db003fa1525" ns2:_="" ns3:_="">
    <xsd:import namespace="c874a36b-9a60-4e75-a16c-26d4e29da14f"/>
    <xsd:import namespace="c7784578-7bbd-42a0-aa75-9230d333ba2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874a36b-9a60-4e75-a16c-26d4e29da14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7" nillable="true" ma:taxonomy="true" ma:internalName="lcf76f155ced4ddcb4097134ff3c332f" ma:taxonomyFieldName="MediaServiceImageTags" ma:displayName="Etiquetas de imagen" ma:readOnly="false" ma:fieldId="{5cf76f15-5ced-4ddc-b409-7134ff3c332f}" ma:taxonomyMulti="true" ma:sspId="e9b71db2-0453-481c-a7bb-ff6902fea5ab" ma:termSetId="09814cd3-568e-fe90-9814-8d621ff8fb84" ma:anchorId="fba54fb3-c3e1-fe81-a776-ca4b69148c4d" ma:open="true" ma:isKeyword="false">
      <xsd:complexType>
        <xsd:sequence>
          <xsd:element ref="pc:Terms" minOccurs="0" maxOccurs="1"/>
        </xsd:sequence>
      </xsd:complexType>
    </xsd:element>
    <xsd:element name="MediaServiceOCR" ma:index="19" nillable="true" ma:displayName="Extracted Text" ma:internalName="MediaServiceOCR"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c7784578-7bbd-42a0-aa75-9230d333ba2e" elementFormDefault="qualified">
    <xsd:import namespace="http://schemas.microsoft.com/office/2006/documentManagement/types"/>
    <xsd:import namespace="http://schemas.microsoft.com/office/infopath/2007/PartnerControls"/>
    <xsd:element name="TaxCatchAll" ma:index="18" nillable="true" ma:displayName="Taxonomy Catch All Column" ma:hidden="true" ma:list="{c98477e2-c7d3-4699-9242-c7fc89727df4}" ma:internalName="TaxCatchAll" ma:showField="CatchAllData" ma:web="c7784578-7bbd-42a0-aa75-9230d333ba2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c874a36b-9a60-4e75-a16c-26d4e29da14f">
      <Terms xmlns="http://schemas.microsoft.com/office/infopath/2007/PartnerControls"/>
    </lcf76f155ced4ddcb4097134ff3c332f>
    <TaxCatchAll xmlns="c7784578-7bbd-42a0-aa75-9230d333ba2e"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purl.oclc.org/ooxml/officeDocument/customXml" ds:itemID="{BB50CEB9-8411-4BB6-8E4B-107971A5212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c874a36b-9a60-4e75-a16c-26d4e29da14f"/>
    <ds:schemaRef ds:uri="c7784578-7bbd-42a0-aa75-9230d333ba2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purl.oclc.org/ooxml/officeDocument/customXml" ds:itemID="{EADDF70B-A23B-41A1-AA5E-2C965F76FBA1}">
  <ds:schemaRefs>
    <ds:schemaRef ds:uri="http://purl.org/dc/terms/"/>
    <ds:schemaRef ds:uri="c874a36b-9a60-4e75-a16c-26d4e29da14f"/>
    <ds:schemaRef ds:uri="http://schemas.microsoft.com/office/2006/documentManagement/types"/>
    <ds:schemaRef ds:uri="http://schemas.microsoft.com/office/infopath/2007/PartnerControls"/>
    <ds:schemaRef ds:uri="http://purl.org/dc/elements/1.1/"/>
    <ds:schemaRef ds:uri="http://schemas.microsoft.com/office/2006/metadata/properties"/>
    <ds:schemaRef ds:uri="http://schemas.openxmlformats.org/package/2006/metadata/core-properties"/>
    <ds:schemaRef ds:uri="c7784578-7bbd-42a0-aa75-9230d333ba2e"/>
    <ds:schemaRef ds:uri="http://www.w3.org/XML/1998/namespace"/>
    <ds:schemaRef ds:uri="http://purl.org/dc/dcmitype/"/>
  </ds:schemaRefs>
</ds:datastoreItem>
</file>

<file path=customXml/itemProps3.xml><?xml version="1.0" encoding="utf-8"?>
<ds:datastoreItem xmlns:ds="http://purl.oclc.org/ooxml/officeDocument/customXml" ds:itemID="{CEC3121D-7B35-4BAA-BEFC-EFBE6B292083}">
  <ds:schemaRefs>
    <ds:schemaRef ds:uri="http://schemas.microsoft.com/sharepoint/v3/contenttype/forms"/>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Hojas de cálculo</vt:lpstr>
      </vt:variant>
      <vt:variant>
        <vt:i4>12</vt:i4>
      </vt:variant>
      <vt:variant>
        <vt:lpstr>Rangos con nombre</vt:lpstr>
      </vt:variant>
      <vt:variant>
        <vt:i4>1</vt:i4>
      </vt:variant>
    </vt:vector>
  </HeadingPairs>
  <TitlesOfParts>
    <vt:vector size="13" baseType="lpstr">
      <vt:lpstr>Instructivo</vt:lpstr>
      <vt:lpstr>01_ListasInstructivo</vt:lpstr>
      <vt:lpstr>Identificacion</vt:lpstr>
      <vt:lpstr>03_Estructura_Administrativa</vt:lpstr>
      <vt:lpstr>Datos_Basicos</vt:lpstr>
      <vt:lpstr>Diccionario_Datos</vt:lpstr>
      <vt:lpstr>02_LISTAS</vt:lpstr>
      <vt:lpstr>00_VariablesGlobales</vt:lpstr>
      <vt:lpstr>Priorizacion</vt:lpstr>
      <vt:lpstr>04_TematicasMintic</vt:lpstr>
      <vt:lpstr>Ambito_impacto_Dato_geográfico</vt:lpstr>
      <vt:lpstr>ESRI_MAPINFO_SHEET</vt:lpstr>
      <vt:lpstr>_03Tabla_93_Buen_Comienzo</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Rossemith Marcela Perez Vergara</dc:creator>
  <cp:keywords/>
  <dc:description/>
  <cp:lastModifiedBy>Federico  Hernadez Hincapie</cp:lastModifiedBy>
  <cp:revision>1</cp:revision>
  <dcterms:created xsi:type="dcterms:W3CDTF">2018-10-09T17:09:53Z</dcterms:created>
  <dcterms:modified xsi:type="dcterms:W3CDTF">2025-05-19T18:46:15Z</dcterms:modified>
  <cp:category/>
  <cp:contentStatus/>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0x010100EBB95D9A85C73343A57C2CF2A125EA6D</vt:lpwstr>
  </property>
  <property fmtid="{D5CDD505-2E9C-101B-9397-08002B2CF9AE}" pid="3" name="ESRI_WORKBOOK_ID">
    <vt:lpwstr>914055f283554a53b63c1237868314fa</vt:lpwstr>
  </property>
  <property fmtid="{D5CDD505-2E9C-101B-9397-08002B2CF9AE}" pid="4" name="MediaServiceImageTags">
    <vt:lpwstr/>
  </property>
</Properties>
</file>