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ma\Dropbox\Alcaldía 2020\Cuentas Económicas Medellín\Base 2015\Cuentas económicas 2018 base 2015\Resultados PIB 2018 base 2015\"/>
    </mc:Choice>
  </mc:AlternateContent>
  <xr:revisionPtr revIDLastSave="0" documentId="13_ncr:1_{2C8B6AE2-0151-4F02-AF2E-9E62E1CF8BE1}" xr6:coauthVersionLast="46" xr6:coauthVersionMax="46" xr10:uidLastSave="{00000000-0000-0000-0000-000000000000}"/>
  <bookViews>
    <workbookView xWindow="-120" yWindow="-120" windowWidth="20730" windowHeight="11160" firstSheet="4" activeTab="5" xr2:uid="{643EDAFD-DB08-4394-A60C-48E1D4015A20}"/>
  </bookViews>
  <sheets>
    <sheet name="PIB total y por habitante" sheetId="1" r:id="rId1"/>
    <sheet name="PIB Pc y Pk" sheetId="2" r:id="rId2"/>
    <sheet name="PIB ramas actividad económica" sheetId="3" r:id="rId3"/>
    <sheet name="Composicion porcentual del  PIB" sheetId="4" r:id="rId4"/>
    <sheet name="Cuenta producción Pc Base 2015" sheetId="5" r:id="rId5"/>
    <sheet name="Cuenta producción Pk Base 2015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1" i="6" l="1"/>
  <c r="C661" i="6"/>
  <c r="B661" i="6"/>
  <c r="D659" i="6"/>
  <c r="D663" i="6" s="1"/>
  <c r="D667" i="6" s="1"/>
  <c r="C659" i="6"/>
  <c r="B659" i="6"/>
  <c r="D657" i="6"/>
  <c r="C657" i="6"/>
  <c r="C663" i="6" s="1"/>
  <c r="B657" i="6"/>
  <c r="D654" i="6"/>
  <c r="C654" i="6"/>
  <c r="B654" i="6"/>
  <c r="B663" i="6" s="1"/>
  <c r="D652" i="6"/>
  <c r="C652" i="6"/>
  <c r="B652" i="6"/>
  <c r="D650" i="6"/>
  <c r="C650" i="6"/>
  <c r="B650" i="6"/>
  <c r="D648" i="6"/>
  <c r="C648" i="6"/>
  <c r="B648" i="6"/>
  <c r="D646" i="6"/>
  <c r="C646" i="6"/>
  <c r="B646" i="6"/>
  <c r="D644" i="6"/>
  <c r="C644" i="6"/>
  <c r="B644" i="6"/>
  <c r="D642" i="6"/>
  <c r="C642" i="6"/>
  <c r="B642" i="6"/>
  <c r="D640" i="6"/>
  <c r="C640" i="6"/>
  <c r="B640" i="6"/>
  <c r="D635" i="6"/>
  <c r="C635" i="6"/>
  <c r="B635" i="6"/>
  <c r="D632" i="6"/>
  <c r="C632" i="6"/>
  <c r="B632" i="6"/>
  <c r="D628" i="6"/>
  <c r="C628" i="6"/>
  <c r="B628" i="6"/>
  <c r="D624" i="6"/>
  <c r="C624" i="6"/>
  <c r="B624" i="6"/>
  <c r="D621" i="6"/>
  <c r="C621" i="6"/>
  <c r="B621" i="6"/>
  <c r="D600" i="6"/>
  <c r="C600" i="6"/>
  <c r="B600" i="6"/>
  <c r="D598" i="6"/>
  <c r="C598" i="6"/>
  <c r="B598" i="6"/>
  <c r="D592" i="6"/>
  <c r="C592" i="6"/>
  <c r="B592" i="6"/>
  <c r="D576" i="6"/>
  <c r="D578" i="6" s="1"/>
  <c r="D582" i="6" s="1"/>
  <c r="C576" i="6"/>
  <c r="C578" i="6" s="1"/>
  <c r="B576" i="6"/>
  <c r="D574" i="6"/>
  <c r="C574" i="6"/>
  <c r="B574" i="6"/>
  <c r="D572" i="6"/>
  <c r="C572" i="6"/>
  <c r="B572" i="6"/>
  <c r="B578" i="6" s="1"/>
  <c r="D569" i="6"/>
  <c r="C569" i="6"/>
  <c r="B569" i="6"/>
  <c r="D567" i="6"/>
  <c r="C567" i="6"/>
  <c r="B567" i="6"/>
  <c r="D565" i="6"/>
  <c r="C565" i="6"/>
  <c r="B565" i="6"/>
  <c r="D563" i="6"/>
  <c r="C563" i="6"/>
  <c r="B563" i="6"/>
  <c r="D561" i="6"/>
  <c r="C561" i="6"/>
  <c r="B561" i="6"/>
  <c r="D559" i="6"/>
  <c r="C559" i="6"/>
  <c r="B559" i="6"/>
  <c r="D557" i="6"/>
  <c r="C557" i="6"/>
  <c r="B557" i="6"/>
  <c r="D555" i="6"/>
  <c r="C555" i="6"/>
  <c r="B555" i="6"/>
  <c r="D550" i="6"/>
  <c r="C550" i="6"/>
  <c r="B550" i="6"/>
  <c r="D547" i="6"/>
  <c r="C547" i="6"/>
  <c r="B547" i="6"/>
  <c r="D543" i="6"/>
  <c r="C543" i="6"/>
  <c r="B543" i="6"/>
  <c r="D539" i="6"/>
  <c r="C539" i="6"/>
  <c r="B539" i="6"/>
  <c r="D536" i="6"/>
  <c r="C536" i="6"/>
  <c r="B536" i="6"/>
  <c r="D515" i="6"/>
  <c r="C515" i="6"/>
  <c r="B515" i="6"/>
  <c r="D513" i="6"/>
  <c r="C513" i="6"/>
  <c r="B513" i="6"/>
  <c r="D507" i="6"/>
  <c r="C507" i="6"/>
  <c r="B507" i="6"/>
  <c r="D491" i="6"/>
  <c r="D493" i="6" s="1"/>
  <c r="D497" i="6" s="1"/>
  <c r="C491" i="6"/>
  <c r="C493" i="6" s="1"/>
  <c r="B491" i="6"/>
  <c r="D489" i="6"/>
  <c r="C489" i="6"/>
  <c r="B489" i="6"/>
  <c r="D487" i="6"/>
  <c r="C487" i="6"/>
  <c r="B487" i="6"/>
  <c r="D484" i="6"/>
  <c r="C484" i="6"/>
  <c r="B484" i="6"/>
  <c r="B493" i="6" s="1"/>
  <c r="D482" i="6"/>
  <c r="C482" i="6"/>
  <c r="B482" i="6"/>
  <c r="D480" i="6"/>
  <c r="C480" i="6"/>
  <c r="B480" i="6"/>
  <c r="D478" i="6"/>
  <c r="C478" i="6"/>
  <c r="B478" i="6"/>
  <c r="D476" i="6"/>
  <c r="C476" i="6"/>
  <c r="B476" i="6"/>
  <c r="D474" i="6"/>
  <c r="C474" i="6"/>
  <c r="B474" i="6"/>
  <c r="D472" i="6"/>
  <c r="C472" i="6"/>
  <c r="B472" i="6"/>
  <c r="D470" i="6"/>
  <c r="C470" i="6"/>
  <c r="B470" i="6"/>
  <c r="D465" i="6"/>
  <c r="C465" i="6"/>
  <c r="B465" i="6"/>
  <c r="D462" i="6"/>
  <c r="C462" i="6"/>
  <c r="B462" i="6"/>
  <c r="D458" i="6"/>
  <c r="C458" i="6"/>
  <c r="B458" i="6"/>
  <c r="D454" i="6"/>
  <c r="C454" i="6"/>
  <c r="B454" i="6"/>
  <c r="D451" i="6"/>
  <c r="C451" i="6"/>
  <c r="B451" i="6"/>
  <c r="D430" i="6"/>
  <c r="C430" i="6"/>
  <c r="B430" i="6"/>
  <c r="D428" i="6"/>
  <c r="C428" i="6"/>
  <c r="B428" i="6"/>
  <c r="D422" i="6"/>
  <c r="C422" i="6"/>
  <c r="B422" i="6"/>
  <c r="D406" i="6"/>
  <c r="D408" i="6" s="1"/>
  <c r="D412" i="6" s="1"/>
  <c r="C406" i="6"/>
  <c r="B406" i="6"/>
  <c r="D404" i="6"/>
  <c r="C404" i="6"/>
  <c r="B404" i="6"/>
  <c r="D402" i="6"/>
  <c r="C402" i="6"/>
  <c r="C408" i="6" s="1"/>
  <c r="B402" i="6"/>
  <c r="D399" i="6"/>
  <c r="C399" i="6"/>
  <c r="B399" i="6"/>
  <c r="B408" i="6" s="1"/>
  <c r="D397" i="6"/>
  <c r="C397" i="6"/>
  <c r="B397" i="6"/>
  <c r="D395" i="6"/>
  <c r="C395" i="6"/>
  <c r="B395" i="6"/>
  <c r="D393" i="6"/>
  <c r="C393" i="6"/>
  <c r="B393" i="6"/>
  <c r="D391" i="6"/>
  <c r="C391" i="6"/>
  <c r="B391" i="6"/>
  <c r="D389" i="6"/>
  <c r="C389" i="6"/>
  <c r="B389" i="6"/>
  <c r="D387" i="6"/>
  <c r="C387" i="6"/>
  <c r="B387" i="6"/>
  <c r="D385" i="6"/>
  <c r="C385" i="6"/>
  <c r="B385" i="6"/>
  <c r="D380" i="6"/>
  <c r="C380" i="6"/>
  <c r="B380" i="6"/>
  <c r="D377" i="6"/>
  <c r="C377" i="6"/>
  <c r="B377" i="6"/>
  <c r="D373" i="6"/>
  <c r="C373" i="6"/>
  <c r="B373" i="6"/>
  <c r="D369" i="6"/>
  <c r="C369" i="6"/>
  <c r="B369" i="6"/>
  <c r="D366" i="6"/>
  <c r="C366" i="6"/>
  <c r="B366" i="6"/>
  <c r="D345" i="6"/>
  <c r="C345" i="6"/>
  <c r="B345" i="6"/>
  <c r="D343" i="6"/>
  <c r="C343" i="6"/>
  <c r="B343" i="6"/>
  <c r="D337" i="6"/>
  <c r="C337" i="6"/>
  <c r="B337" i="6"/>
  <c r="D323" i="6"/>
  <c r="D327" i="6" s="1"/>
  <c r="C323" i="6"/>
  <c r="B323" i="6"/>
  <c r="D290" i="6"/>
  <c r="D294" i="6" s="1"/>
  <c r="C290" i="6"/>
  <c r="B290" i="6"/>
  <c r="D257" i="6"/>
  <c r="D261" i="6" s="1"/>
  <c r="C257" i="6"/>
  <c r="B257" i="6"/>
  <c r="D224" i="6"/>
  <c r="D228" i="6" s="1"/>
  <c r="C224" i="6"/>
  <c r="B224" i="6"/>
  <c r="D191" i="6"/>
  <c r="D195" i="6" s="1"/>
  <c r="C191" i="6"/>
  <c r="B191" i="6"/>
  <c r="D158" i="6"/>
  <c r="D162" i="6" s="1"/>
  <c r="C158" i="6"/>
  <c r="B158" i="6"/>
  <c r="D125" i="6"/>
  <c r="D129" i="6" s="1"/>
  <c r="C125" i="6"/>
  <c r="B125" i="6"/>
  <c r="D92" i="6"/>
  <c r="D96" i="6" s="1"/>
  <c r="C92" i="6"/>
  <c r="B92" i="6"/>
  <c r="D59" i="6"/>
  <c r="D63" i="6" s="1"/>
  <c r="C59" i="6"/>
  <c r="B59" i="6"/>
  <c r="D30" i="6"/>
  <c r="D26" i="6"/>
  <c r="C26" i="6"/>
  <c r="B26" i="6"/>
  <c r="G661" i="5" l="1"/>
  <c r="G663" i="5" s="1"/>
  <c r="F661" i="5"/>
  <c r="F663" i="5" s="1"/>
  <c r="E661" i="5"/>
  <c r="D661" i="5"/>
  <c r="C661" i="5"/>
  <c r="C663" i="5" s="1"/>
  <c r="B661" i="5"/>
  <c r="B663" i="5" s="1"/>
  <c r="G659" i="5"/>
  <c r="F659" i="5"/>
  <c r="E659" i="5"/>
  <c r="E663" i="5" s="1"/>
  <c r="D659" i="5"/>
  <c r="D663" i="5" s="1"/>
  <c r="D667" i="5" s="1"/>
  <c r="C659" i="5"/>
  <c r="B659" i="5"/>
  <c r="G657" i="5"/>
  <c r="F657" i="5"/>
  <c r="E657" i="5"/>
  <c r="D657" i="5"/>
  <c r="C657" i="5"/>
  <c r="B657" i="5"/>
  <c r="G654" i="5"/>
  <c r="F654" i="5"/>
  <c r="E654" i="5"/>
  <c r="D654" i="5"/>
  <c r="C654" i="5"/>
  <c r="B654" i="5"/>
  <c r="G652" i="5"/>
  <c r="F652" i="5"/>
  <c r="E652" i="5"/>
  <c r="D652" i="5"/>
  <c r="C652" i="5"/>
  <c r="B652" i="5"/>
  <c r="G650" i="5"/>
  <c r="F650" i="5"/>
  <c r="E650" i="5"/>
  <c r="D650" i="5"/>
  <c r="C650" i="5"/>
  <c r="B650" i="5"/>
  <c r="G648" i="5"/>
  <c r="F648" i="5"/>
  <c r="E648" i="5"/>
  <c r="D648" i="5"/>
  <c r="C648" i="5"/>
  <c r="B648" i="5"/>
  <c r="G646" i="5"/>
  <c r="F646" i="5"/>
  <c r="E646" i="5"/>
  <c r="D646" i="5"/>
  <c r="C646" i="5"/>
  <c r="B646" i="5"/>
  <c r="G644" i="5"/>
  <c r="F644" i="5"/>
  <c r="E644" i="5"/>
  <c r="D644" i="5"/>
  <c r="C644" i="5"/>
  <c r="B644" i="5"/>
  <c r="G642" i="5"/>
  <c r="F642" i="5"/>
  <c r="E642" i="5"/>
  <c r="D642" i="5"/>
  <c r="C642" i="5"/>
  <c r="B642" i="5"/>
  <c r="G640" i="5"/>
  <c r="F640" i="5"/>
  <c r="E640" i="5"/>
  <c r="D640" i="5"/>
  <c r="C640" i="5"/>
  <c r="B640" i="5"/>
  <c r="G635" i="5"/>
  <c r="F635" i="5"/>
  <c r="E635" i="5"/>
  <c r="D635" i="5"/>
  <c r="C635" i="5"/>
  <c r="B635" i="5"/>
  <c r="G632" i="5"/>
  <c r="F632" i="5"/>
  <c r="E632" i="5"/>
  <c r="D632" i="5"/>
  <c r="C632" i="5"/>
  <c r="B632" i="5"/>
  <c r="G628" i="5"/>
  <c r="F628" i="5"/>
  <c r="E628" i="5"/>
  <c r="D628" i="5"/>
  <c r="C628" i="5"/>
  <c r="B628" i="5"/>
  <c r="G624" i="5"/>
  <c r="F624" i="5"/>
  <c r="E624" i="5"/>
  <c r="D624" i="5"/>
  <c r="C624" i="5"/>
  <c r="B624" i="5"/>
  <c r="G621" i="5"/>
  <c r="F621" i="5"/>
  <c r="E621" i="5"/>
  <c r="D621" i="5"/>
  <c r="C621" i="5"/>
  <c r="B621" i="5"/>
  <c r="G600" i="5"/>
  <c r="F600" i="5"/>
  <c r="E600" i="5"/>
  <c r="D600" i="5"/>
  <c r="C600" i="5"/>
  <c r="B600" i="5"/>
  <c r="G598" i="5"/>
  <c r="F598" i="5"/>
  <c r="E598" i="5"/>
  <c r="D598" i="5"/>
  <c r="C598" i="5"/>
  <c r="B598" i="5"/>
  <c r="G592" i="5"/>
  <c r="F592" i="5"/>
  <c r="E592" i="5"/>
  <c r="D592" i="5"/>
  <c r="C592" i="5"/>
  <c r="B592" i="5"/>
  <c r="G576" i="5"/>
  <c r="G578" i="5" s="1"/>
  <c r="F576" i="5"/>
  <c r="E576" i="5"/>
  <c r="D576" i="5"/>
  <c r="D578" i="5" s="1"/>
  <c r="D582" i="5" s="1"/>
  <c r="C576" i="5"/>
  <c r="C578" i="5" s="1"/>
  <c r="B576" i="5"/>
  <c r="G574" i="5"/>
  <c r="F574" i="5"/>
  <c r="F578" i="5" s="1"/>
  <c r="E574" i="5"/>
  <c r="E578" i="5" s="1"/>
  <c r="D574" i="5"/>
  <c r="C574" i="5"/>
  <c r="B574" i="5"/>
  <c r="B578" i="5" s="1"/>
  <c r="G572" i="5"/>
  <c r="F572" i="5"/>
  <c r="E572" i="5"/>
  <c r="D572" i="5"/>
  <c r="C572" i="5"/>
  <c r="B572" i="5"/>
  <c r="G569" i="5"/>
  <c r="F569" i="5"/>
  <c r="E569" i="5"/>
  <c r="D569" i="5"/>
  <c r="C569" i="5"/>
  <c r="B569" i="5"/>
  <c r="G567" i="5"/>
  <c r="F567" i="5"/>
  <c r="E567" i="5"/>
  <c r="D567" i="5"/>
  <c r="C567" i="5"/>
  <c r="B567" i="5"/>
  <c r="G565" i="5"/>
  <c r="F565" i="5"/>
  <c r="E565" i="5"/>
  <c r="D565" i="5"/>
  <c r="C565" i="5"/>
  <c r="B565" i="5"/>
  <c r="G563" i="5"/>
  <c r="F563" i="5"/>
  <c r="E563" i="5"/>
  <c r="D563" i="5"/>
  <c r="C563" i="5"/>
  <c r="B563" i="5"/>
  <c r="G561" i="5"/>
  <c r="F561" i="5"/>
  <c r="E561" i="5"/>
  <c r="D561" i="5"/>
  <c r="C561" i="5"/>
  <c r="B561" i="5"/>
  <c r="G559" i="5"/>
  <c r="F559" i="5"/>
  <c r="E559" i="5"/>
  <c r="D559" i="5"/>
  <c r="C559" i="5"/>
  <c r="B559" i="5"/>
  <c r="G557" i="5"/>
  <c r="F557" i="5"/>
  <c r="E557" i="5"/>
  <c r="D557" i="5"/>
  <c r="C557" i="5"/>
  <c r="B557" i="5"/>
  <c r="G555" i="5"/>
  <c r="F555" i="5"/>
  <c r="E555" i="5"/>
  <c r="D555" i="5"/>
  <c r="C555" i="5"/>
  <c r="B555" i="5"/>
  <c r="G550" i="5"/>
  <c r="F550" i="5"/>
  <c r="E550" i="5"/>
  <c r="D550" i="5"/>
  <c r="C550" i="5"/>
  <c r="B550" i="5"/>
  <c r="G547" i="5"/>
  <c r="F547" i="5"/>
  <c r="E547" i="5"/>
  <c r="D547" i="5"/>
  <c r="C547" i="5"/>
  <c r="B547" i="5"/>
  <c r="G543" i="5"/>
  <c r="F543" i="5"/>
  <c r="E543" i="5"/>
  <c r="D543" i="5"/>
  <c r="C543" i="5"/>
  <c r="B543" i="5"/>
  <c r="G539" i="5"/>
  <c r="F539" i="5"/>
  <c r="E539" i="5"/>
  <c r="D539" i="5"/>
  <c r="C539" i="5"/>
  <c r="B539" i="5"/>
  <c r="G536" i="5"/>
  <c r="F536" i="5"/>
  <c r="E536" i="5"/>
  <c r="D536" i="5"/>
  <c r="C536" i="5"/>
  <c r="B536" i="5"/>
  <c r="G515" i="5"/>
  <c r="F515" i="5"/>
  <c r="E515" i="5"/>
  <c r="D515" i="5"/>
  <c r="C515" i="5"/>
  <c r="B515" i="5"/>
  <c r="G513" i="5"/>
  <c r="F513" i="5"/>
  <c r="E513" i="5"/>
  <c r="D513" i="5"/>
  <c r="C513" i="5"/>
  <c r="B513" i="5"/>
  <c r="G507" i="5"/>
  <c r="F507" i="5"/>
  <c r="E507" i="5"/>
  <c r="D507" i="5"/>
  <c r="C507" i="5"/>
  <c r="B507" i="5"/>
  <c r="G491" i="5"/>
  <c r="G493" i="5" s="1"/>
  <c r="F491" i="5"/>
  <c r="F493" i="5" s="1"/>
  <c r="E491" i="5"/>
  <c r="D491" i="5"/>
  <c r="C491" i="5"/>
  <c r="C493" i="5" s="1"/>
  <c r="B491" i="5"/>
  <c r="B493" i="5" s="1"/>
  <c r="G489" i="5"/>
  <c r="F489" i="5"/>
  <c r="E489" i="5"/>
  <c r="E493" i="5" s="1"/>
  <c r="D489" i="5"/>
  <c r="D493" i="5" s="1"/>
  <c r="D497" i="5" s="1"/>
  <c r="C489" i="5"/>
  <c r="B489" i="5"/>
  <c r="G487" i="5"/>
  <c r="F487" i="5"/>
  <c r="E487" i="5"/>
  <c r="D487" i="5"/>
  <c r="C487" i="5"/>
  <c r="B487" i="5"/>
  <c r="G484" i="5"/>
  <c r="F484" i="5"/>
  <c r="E484" i="5"/>
  <c r="D484" i="5"/>
  <c r="C484" i="5"/>
  <c r="B484" i="5"/>
  <c r="G482" i="5"/>
  <c r="F482" i="5"/>
  <c r="E482" i="5"/>
  <c r="D482" i="5"/>
  <c r="C482" i="5"/>
  <c r="B482" i="5"/>
  <c r="G480" i="5"/>
  <c r="F480" i="5"/>
  <c r="E480" i="5"/>
  <c r="D480" i="5"/>
  <c r="C480" i="5"/>
  <c r="B480" i="5"/>
  <c r="G478" i="5"/>
  <c r="F478" i="5"/>
  <c r="E478" i="5"/>
  <c r="D478" i="5"/>
  <c r="C478" i="5"/>
  <c r="B478" i="5"/>
  <c r="G476" i="5"/>
  <c r="F476" i="5"/>
  <c r="E476" i="5"/>
  <c r="D476" i="5"/>
  <c r="C476" i="5"/>
  <c r="B476" i="5"/>
  <c r="G474" i="5"/>
  <c r="F474" i="5"/>
  <c r="E474" i="5"/>
  <c r="D474" i="5"/>
  <c r="C474" i="5"/>
  <c r="B474" i="5"/>
  <c r="G472" i="5"/>
  <c r="F472" i="5"/>
  <c r="E472" i="5"/>
  <c r="D472" i="5"/>
  <c r="C472" i="5"/>
  <c r="B472" i="5"/>
  <c r="G470" i="5"/>
  <c r="F470" i="5"/>
  <c r="E470" i="5"/>
  <c r="D470" i="5"/>
  <c r="C470" i="5"/>
  <c r="B470" i="5"/>
  <c r="G465" i="5"/>
  <c r="F465" i="5"/>
  <c r="E465" i="5"/>
  <c r="D465" i="5"/>
  <c r="C465" i="5"/>
  <c r="B465" i="5"/>
  <c r="G462" i="5"/>
  <c r="F462" i="5"/>
  <c r="E462" i="5"/>
  <c r="D462" i="5"/>
  <c r="C462" i="5"/>
  <c r="B462" i="5"/>
  <c r="G458" i="5"/>
  <c r="F458" i="5"/>
  <c r="E458" i="5"/>
  <c r="D458" i="5"/>
  <c r="C458" i="5"/>
  <c r="B458" i="5"/>
  <c r="G454" i="5"/>
  <c r="F454" i="5"/>
  <c r="E454" i="5"/>
  <c r="D454" i="5"/>
  <c r="C454" i="5"/>
  <c r="B454" i="5"/>
  <c r="G451" i="5"/>
  <c r="F451" i="5"/>
  <c r="E451" i="5"/>
  <c r="D451" i="5"/>
  <c r="C451" i="5"/>
  <c r="B451" i="5"/>
  <c r="G430" i="5"/>
  <c r="F430" i="5"/>
  <c r="E430" i="5"/>
  <c r="D430" i="5"/>
  <c r="C430" i="5"/>
  <c r="B430" i="5"/>
  <c r="G428" i="5"/>
  <c r="F428" i="5"/>
  <c r="E428" i="5"/>
  <c r="D428" i="5"/>
  <c r="C428" i="5"/>
  <c r="B428" i="5"/>
  <c r="G422" i="5"/>
  <c r="F422" i="5"/>
  <c r="E422" i="5"/>
  <c r="D422" i="5"/>
  <c r="C422" i="5"/>
  <c r="B422" i="5"/>
  <c r="G406" i="5"/>
  <c r="G408" i="5" s="1"/>
  <c r="F406" i="5"/>
  <c r="E406" i="5"/>
  <c r="D406" i="5"/>
  <c r="D408" i="5" s="1"/>
  <c r="D412" i="5" s="1"/>
  <c r="C406" i="5"/>
  <c r="C408" i="5" s="1"/>
  <c r="B406" i="5"/>
  <c r="G404" i="5"/>
  <c r="F404" i="5"/>
  <c r="F408" i="5" s="1"/>
  <c r="E404" i="5"/>
  <c r="E408" i="5" s="1"/>
  <c r="D404" i="5"/>
  <c r="C404" i="5"/>
  <c r="B404" i="5"/>
  <c r="B408" i="5" s="1"/>
  <c r="G402" i="5"/>
  <c r="F402" i="5"/>
  <c r="E402" i="5"/>
  <c r="D402" i="5"/>
  <c r="C402" i="5"/>
  <c r="B402" i="5"/>
  <c r="G399" i="5"/>
  <c r="F399" i="5"/>
  <c r="E399" i="5"/>
  <c r="D399" i="5"/>
  <c r="C399" i="5"/>
  <c r="B399" i="5"/>
  <c r="G397" i="5"/>
  <c r="F397" i="5"/>
  <c r="E397" i="5"/>
  <c r="D397" i="5"/>
  <c r="C397" i="5"/>
  <c r="B397" i="5"/>
  <c r="G395" i="5"/>
  <c r="F395" i="5"/>
  <c r="E395" i="5"/>
  <c r="D395" i="5"/>
  <c r="C395" i="5"/>
  <c r="B395" i="5"/>
  <c r="G393" i="5"/>
  <c r="F393" i="5"/>
  <c r="E393" i="5"/>
  <c r="D393" i="5"/>
  <c r="C393" i="5"/>
  <c r="B393" i="5"/>
  <c r="G391" i="5"/>
  <c r="F391" i="5"/>
  <c r="E391" i="5"/>
  <c r="D391" i="5"/>
  <c r="C391" i="5"/>
  <c r="B391" i="5"/>
  <c r="G389" i="5"/>
  <c r="F389" i="5"/>
  <c r="E389" i="5"/>
  <c r="D389" i="5"/>
  <c r="C389" i="5"/>
  <c r="B389" i="5"/>
  <c r="G387" i="5"/>
  <c r="F387" i="5"/>
  <c r="E387" i="5"/>
  <c r="D387" i="5"/>
  <c r="C387" i="5"/>
  <c r="B387" i="5"/>
  <c r="G385" i="5"/>
  <c r="F385" i="5"/>
  <c r="E385" i="5"/>
  <c r="D385" i="5"/>
  <c r="C385" i="5"/>
  <c r="B385" i="5"/>
  <c r="G380" i="5"/>
  <c r="F380" i="5"/>
  <c r="E380" i="5"/>
  <c r="D380" i="5"/>
  <c r="C380" i="5"/>
  <c r="B380" i="5"/>
  <c r="G377" i="5"/>
  <c r="F377" i="5"/>
  <c r="E377" i="5"/>
  <c r="D377" i="5"/>
  <c r="C377" i="5"/>
  <c r="B377" i="5"/>
  <c r="G373" i="5"/>
  <c r="F373" i="5"/>
  <c r="E373" i="5"/>
  <c r="D373" i="5"/>
  <c r="C373" i="5"/>
  <c r="B373" i="5"/>
  <c r="G369" i="5"/>
  <c r="F369" i="5"/>
  <c r="E369" i="5"/>
  <c r="D369" i="5"/>
  <c r="C369" i="5"/>
  <c r="B369" i="5"/>
  <c r="G366" i="5"/>
  <c r="F366" i="5"/>
  <c r="E366" i="5"/>
  <c r="D366" i="5"/>
  <c r="C366" i="5"/>
  <c r="B366" i="5"/>
  <c r="G345" i="5"/>
  <c r="F345" i="5"/>
  <c r="E345" i="5"/>
  <c r="D345" i="5"/>
  <c r="C345" i="5"/>
  <c r="B345" i="5"/>
  <c r="G343" i="5"/>
  <c r="F343" i="5"/>
  <c r="E343" i="5"/>
  <c r="D343" i="5"/>
  <c r="C343" i="5"/>
  <c r="B343" i="5"/>
  <c r="G337" i="5"/>
  <c r="F337" i="5"/>
  <c r="E337" i="5"/>
  <c r="D337" i="5"/>
  <c r="C337" i="5"/>
  <c r="B337" i="5"/>
  <c r="G323" i="5"/>
  <c r="F323" i="5"/>
  <c r="E323" i="5"/>
  <c r="D323" i="5"/>
  <c r="D327" i="5" s="1"/>
  <c r="C323" i="5"/>
  <c r="B323" i="5"/>
  <c r="G290" i="5"/>
  <c r="F290" i="5"/>
  <c r="E290" i="5"/>
  <c r="D290" i="5"/>
  <c r="D294" i="5" s="1"/>
  <c r="C290" i="5"/>
  <c r="B290" i="5"/>
  <c r="G257" i="5"/>
  <c r="F257" i="5"/>
  <c r="E257" i="5"/>
  <c r="D257" i="5"/>
  <c r="D261" i="5" s="1"/>
  <c r="C257" i="5"/>
  <c r="B257" i="5"/>
  <c r="G224" i="5"/>
  <c r="F224" i="5"/>
  <c r="E224" i="5"/>
  <c r="D224" i="5"/>
  <c r="D228" i="5" s="1"/>
  <c r="C224" i="5"/>
  <c r="B224" i="5"/>
  <c r="G191" i="5"/>
  <c r="F191" i="5"/>
  <c r="E191" i="5"/>
  <c r="D191" i="5"/>
  <c r="D195" i="5" s="1"/>
  <c r="C191" i="5"/>
  <c r="B191" i="5"/>
  <c r="G158" i="5"/>
  <c r="F158" i="5"/>
  <c r="E158" i="5"/>
  <c r="D158" i="5"/>
  <c r="D162" i="5" s="1"/>
  <c r="C158" i="5"/>
  <c r="B158" i="5"/>
  <c r="G125" i="5"/>
  <c r="F125" i="5"/>
  <c r="E125" i="5"/>
  <c r="D125" i="5"/>
  <c r="D129" i="5" s="1"/>
  <c r="C125" i="5"/>
  <c r="B125" i="5"/>
  <c r="G92" i="5"/>
  <c r="F92" i="5"/>
  <c r="E92" i="5"/>
  <c r="D92" i="5"/>
  <c r="D96" i="5" s="1"/>
  <c r="C92" i="5"/>
  <c r="B92" i="5"/>
  <c r="G59" i="5"/>
  <c r="F59" i="5"/>
  <c r="E59" i="5"/>
  <c r="D59" i="5"/>
  <c r="D63" i="5" s="1"/>
  <c r="C59" i="5"/>
  <c r="B59" i="5"/>
  <c r="G26" i="5"/>
  <c r="F26" i="5"/>
  <c r="E26" i="5"/>
  <c r="D26" i="5"/>
  <c r="D30" i="5" s="1"/>
  <c r="C26" i="5"/>
  <c r="B26" i="5"/>
  <c r="D123" i="3" l="1"/>
  <c r="D127" i="3" s="1"/>
  <c r="C123" i="3"/>
  <c r="C127" i="3" s="1"/>
  <c r="B123" i="3"/>
  <c r="B127" i="3" s="1"/>
  <c r="D121" i="3"/>
  <c r="D119" i="3"/>
  <c r="D117" i="3"/>
  <c r="D112" i="3"/>
  <c r="D111" i="3"/>
  <c r="L62" i="3"/>
  <c r="H62" i="3"/>
  <c r="D62" i="3"/>
  <c r="O58" i="3"/>
  <c r="O62" i="3" s="1"/>
  <c r="N58" i="3"/>
  <c r="N62" i="3" s="1"/>
  <c r="M58" i="3"/>
  <c r="M62" i="3" s="1"/>
  <c r="L58" i="3"/>
  <c r="K58" i="3"/>
  <c r="K62" i="3" s="1"/>
  <c r="J58" i="3"/>
  <c r="J62" i="3" s="1"/>
  <c r="I58" i="3"/>
  <c r="I62" i="3" s="1"/>
  <c r="H58" i="3"/>
  <c r="G58" i="3"/>
  <c r="G62" i="3" s="1"/>
  <c r="F58" i="3"/>
  <c r="F62" i="3" s="1"/>
  <c r="E58" i="3"/>
  <c r="E62" i="3" s="1"/>
  <c r="D58" i="3"/>
  <c r="C58" i="3"/>
  <c r="C62" i="3" s="1"/>
  <c r="B58" i="3"/>
  <c r="B62" i="3" s="1"/>
  <c r="N27" i="3"/>
  <c r="M27" i="3"/>
  <c r="O25" i="3"/>
  <c r="O29" i="3" s="1"/>
  <c r="N25" i="3"/>
  <c r="N29" i="3" s="1"/>
  <c r="M25" i="3"/>
  <c r="M29" i="3" s="1"/>
  <c r="L25" i="3"/>
  <c r="L29" i="3" s="1"/>
  <c r="K25" i="3"/>
  <c r="K29" i="3" s="1"/>
  <c r="J25" i="3"/>
  <c r="J29" i="3" s="1"/>
  <c r="I25" i="3"/>
  <c r="I29" i="3" s="1"/>
  <c r="H25" i="3"/>
  <c r="H29" i="3" s="1"/>
  <c r="G25" i="3"/>
  <c r="G29" i="3" s="1"/>
  <c r="F25" i="3"/>
  <c r="F29" i="3" s="1"/>
  <c r="E25" i="3"/>
  <c r="E29" i="3" s="1"/>
  <c r="D25" i="3"/>
  <c r="D29" i="3" s="1"/>
  <c r="C25" i="3"/>
  <c r="C29" i="3" s="1"/>
  <c r="B25" i="3"/>
  <c r="B29" i="3" s="1"/>
  <c r="Q10" i="3"/>
  <c r="P10" i="3"/>
  <c r="Q8" i="3"/>
  <c r="Q9" i="3" s="1"/>
  <c r="P8" i="3"/>
  <c r="P9" i="3" s="1"/>
  <c r="O34" i="2" l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G78" i="1" l="1"/>
  <c r="F78" i="1"/>
  <c r="C78" i="1"/>
  <c r="D78" i="1" s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49" i="1"/>
  <c r="F49" i="1"/>
  <c r="C49" i="1"/>
  <c r="D49" i="1" s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F22" i="1"/>
  <c r="E22" i="1"/>
  <c r="D134" i="1" s="1"/>
  <c r="C21" i="1"/>
  <c r="F21" i="1" s="1"/>
  <c r="B21" i="1"/>
  <c r="C77" i="1" s="1"/>
  <c r="D77" i="1" s="1"/>
  <c r="C20" i="1"/>
  <c r="D104" i="1" s="1"/>
  <c r="B20" i="1"/>
  <c r="C76" i="1" s="1"/>
  <c r="D76" i="1" s="1"/>
  <c r="C19" i="1"/>
  <c r="D103" i="1" s="1"/>
  <c r="B19" i="1"/>
  <c r="E19" i="1" s="1"/>
  <c r="D131" i="1" s="1"/>
  <c r="E18" i="1"/>
  <c r="D130" i="1" s="1"/>
  <c r="C18" i="1"/>
  <c r="D102" i="1" s="1"/>
  <c r="B18" i="1"/>
  <c r="C45" i="1" s="1"/>
  <c r="D45" i="1" s="1"/>
  <c r="C17" i="1"/>
  <c r="F17" i="1" s="1"/>
  <c r="B17" i="1"/>
  <c r="C73" i="1" s="1"/>
  <c r="D73" i="1" s="1"/>
  <c r="C16" i="1"/>
  <c r="D100" i="1" s="1"/>
  <c r="B16" i="1"/>
  <c r="C72" i="1" s="1"/>
  <c r="D72" i="1" s="1"/>
  <c r="C15" i="1"/>
  <c r="D99" i="1" s="1"/>
  <c r="B15" i="1"/>
  <c r="E15" i="1" s="1"/>
  <c r="D127" i="1" s="1"/>
  <c r="E14" i="1"/>
  <c r="D126" i="1" s="1"/>
  <c r="C14" i="1"/>
  <c r="D98" i="1" s="1"/>
  <c r="B14" i="1"/>
  <c r="C41" i="1" s="1"/>
  <c r="D41" i="1" s="1"/>
  <c r="C13" i="1"/>
  <c r="F13" i="1" s="1"/>
  <c r="B13" i="1"/>
  <c r="C69" i="1" s="1"/>
  <c r="D69" i="1" s="1"/>
  <c r="C12" i="1"/>
  <c r="D96" i="1" s="1"/>
  <c r="B12" i="1"/>
  <c r="C68" i="1" s="1"/>
  <c r="D68" i="1" s="1"/>
  <c r="E11" i="1"/>
  <c r="D123" i="1" s="1"/>
  <c r="C11" i="1"/>
  <c r="D95" i="1" s="1"/>
  <c r="B11" i="1"/>
  <c r="C38" i="1" s="1"/>
  <c r="D38" i="1" s="1"/>
  <c r="E10" i="1"/>
  <c r="D122" i="1" s="1"/>
  <c r="C10" i="1"/>
  <c r="F10" i="1" s="1"/>
  <c r="B10" i="1"/>
  <c r="C37" i="1" s="1"/>
  <c r="D37" i="1" s="1"/>
  <c r="C9" i="1"/>
  <c r="F9" i="1" s="1"/>
  <c r="B9" i="1"/>
  <c r="C65" i="1" s="1"/>
  <c r="D65" i="1" s="1"/>
  <c r="C36" i="1" l="1"/>
  <c r="D36" i="1" s="1"/>
  <c r="C40" i="1"/>
  <c r="D40" i="1" s="1"/>
  <c r="C44" i="1"/>
  <c r="D44" i="1" s="1"/>
  <c r="C48" i="1"/>
  <c r="D48" i="1" s="1"/>
  <c r="C67" i="1"/>
  <c r="D67" i="1" s="1"/>
  <c r="C71" i="1"/>
  <c r="D71" i="1" s="1"/>
  <c r="C75" i="1"/>
  <c r="D75" i="1" s="1"/>
  <c r="E9" i="1"/>
  <c r="D121" i="1" s="1"/>
  <c r="E13" i="1"/>
  <c r="D125" i="1" s="1"/>
  <c r="E17" i="1"/>
  <c r="D129" i="1" s="1"/>
  <c r="E21" i="1"/>
  <c r="D133" i="1" s="1"/>
  <c r="C39" i="1"/>
  <c r="D39" i="1" s="1"/>
  <c r="C43" i="1"/>
  <c r="D43" i="1" s="1"/>
  <c r="C47" i="1"/>
  <c r="D47" i="1" s="1"/>
  <c r="C66" i="1"/>
  <c r="D66" i="1" s="1"/>
  <c r="C70" i="1"/>
  <c r="D70" i="1" s="1"/>
  <c r="C74" i="1"/>
  <c r="D74" i="1" s="1"/>
  <c r="E12" i="1"/>
  <c r="D124" i="1" s="1"/>
  <c r="E16" i="1"/>
  <c r="D128" i="1" s="1"/>
  <c r="E20" i="1"/>
  <c r="D132" i="1" s="1"/>
  <c r="C42" i="1"/>
  <c r="D42" i="1" s="1"/>
  <c r="C46" i="1"/>
  <c r="D46" i="1" s="1"/>
  <c r="D97" i="1"/>
  <c r="D101" i="1"/>
  <c r="D105" i="1"/>
  <c r="D94" i="1"/>
  <c r="D106" i="1"/>
  <c r="F11" i="1"/>
  <c r="F12" i="1"/>
  <c r="F14" i="1"/>
  <c r="F15" i="1"/>
  <c r="F16" i="1"/>
  <c r="F18" i="1"/>
  <c r="F19" i="1"/>
  <c r="F20" i="1"/>
</calcChain>
</file>

<file path=xl/sharedStrings.xml><?xml version="1.0" encoding="utf-8"?>
<sst xmlns="http://schemas.openxmlformats.org/spreadsheetml/2006/main" count="1544" uniqueCount="203">
  <si>
    <t>Cuadro No.  1</t>
  </si>
  <si>
    <t>MEDELLIN. PRODUCTO INTERNO BRUTO TOTAL Y POR HABITANTE. BASE 2015</t>
  </si>
  <si>
    <t>2005 - 2018</t>
  </si>
  <si>
    <t>Años</t>
  </si>
  <si>
    <t>Producto interno bruto total   (Millones de $)</t>
  </si>
  <si>
    <t>Población 1/</t>
  </si>
  <si>
    <t>Producto interno bruto por habitante (Pesos)</t>
  </si>
  <si>
    <t>A precios corrientes</t>
  </si>
  <si>
    <t>A precios Constantes</t>
  </si>
  <si>
    <t>Fuente: Departamento Administrativo de Planeación de Medellín</t>
  </si>
  <si>
    <t xml:space="preserve">1/  Poyecciones de población ajustadas por el DANE con base en los resultados del Censo de </t>
  </si>
  <si>
    <t>poblacion y vivienda del 2018</t>
  </si>
  <si>
    <t>Cuadro No. 2</t>
  </si>
  <si>
    <t>PARTICIPACION DE MEDELLIN EN EL PIB Y EN LA POBLACION NACIONAL. BASE 2015</t>
  </si>
  <si>
    <t>PIB, a precios corrientes                                    (Millones de $)</t>
  </si>
  <si>
    <t>Participación Medellín en PIB nacional             (%)</t>
  </si>
  <si>
    <t>Participación Medellín  en población nacional         (%)</t>
  </si>
  <si>
    <t>Nacional</t>
  </si>
  <si>
    <t>Medellín</t>
  </si>
  <si>
    <t>2018p</t>
  </si>
  <si>
    <t xml:space="preserve">1/  Poyecciones de población ajustadas por el DANE con base en los resultados del Censo de poblacion y vivienda </t>
  </si>
  <si>
    <t>del 2018</t>
  </si>
  <si>
    <r>
      <rPr>
        <vertAlign val="superscript"/>
        <sz val="8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 Cifras provisionales PIB Nacional</t>
    </r>
  </si>
  <si>
    <t>Nota: PIB Nacional tomado de la página web del DANE el 12 de diciembre de 2020</t>
  </si>
  <si>
    <t>Cuadro No. 3</t>
  </si>
  <si>
    <t>PARTICIPACION DE MEDELLIN EN EL PIB Y EN LA POBLACION DE ANTIOQUIA. BASE 2015</t>
  </si>
  <si>
    <t>PIB, a precios corrientes   (Millones de $)</t>
  </si>
  <si>
    <t>Participación Medellín en PIB Antioquia              (%)</t>
  </si>
  <si>
    <t>Participación Medellín en población Antioquia                 (%)</t>
  </si>
  <si>
    <t>Antioquia</t>
  </si>
  <si>
    <t>2018 p</t>
  </si>
  <si>
    <r>
      <rPr>
        <vertAlign val="superscript"/>
        <sz val="9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 Cifras provisionales PIB Antioquia</t>
    </r>
  </si>
  <si>
    <t>Nota: PIB de Antioquia tomado de la página web del DANE el 12 de diciembre de 2020</t>
  </si>
  <si>
    <t>Cuadro No.  4</t>
  </si>
  <si>
    <t>EVOLUCION REAL DEL PIB  NACIONAL, DE ANTIOQUIA Y DE</t>
  </si>
  <si>
    <t>MEDELLIN. BASE 2015</t>
  </si>
  <si>
    <t xml:space="preserve">Nota: PIB nacional y de Antioquia tomado de la página web del </t>
  </si>
  <si>
    <t>DANE el 12 de  diciembre del 2020</t>
  </si>
  <si>
    <r>
      <rPr>
        <vertAlign val="superscript"/>
        <sz val="9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 Cifras provisionales Nacional y Antioquia</t>
    </r>
  </si>
  <si>
    <t>Cuadro No.  5</t>
  </si>
  <si>
    <t>PIB POR HABITANTE, NACIONAL, DE ANTIOQUIA Y DE MEDELLIN,</t>
  </si>
  <si>
    <t>A PRECIOS CORRIENTES.BASE 2005</t>
  </si>
  <si>
    <t>Pesos</t>
  </si>
  <si>
    <t xml:space="preserve">Fuente: Departamento Administrativo de Planeación de Medellín </t>
  </si>
  <si>
    <t xml:space="preserve">Nota: PIB por habitante nacional y de Antioquia tomado de la </t>
  </si>
  <si>
    <t>página web del DANE el 12 de diciembre de 2020</t>
  </si>
  <si>
    <t>Cuadro No. 6</t>
  </si>
  <si>
    <t>MEDELLIN. PRODUCTO INTERNO BRUTO A PRECIOS CORRIENTES. BASE 2015</t>
  </si>
  <si>
    <t>2005-2018</t>
  </si>
  <si>
    <t>Millones de $</t>
  </si>
  <si>
    <t>Conceptos</t>
  </si>
  <si>
    <t>Producción</t>
  </si>
  <si>
    <t>Consumo intermedio</t>
  </si>
  <si>
    <t>Valor agregado bruto</t>
  </si>
  <si>
    <t>Remuneracion a los asalariados</t>
  </si>
  <si>
    <t>Impuestos sobre la produccion</t>
  </si>
  <si>
    <t>Excedente bruto de explotación</t>
  </si>
  <si>
    <t>Impuestos menos subvenciones sobre los productos</t>
  </si>
  <si>
    <t>Total producto interno bruto</t>
  </si>
  <si>
    <t>Cuadro No. 7</t>
  </si>
  <si>
    <t>MEDELLIN. PRODUCTO INTERNO BRUTO A PRECIOS CONSTANTES. BASE 2015</t>
  </si>
  <si>
    <t>AÑO DE REFERENCIA 2015</t>
  </si>
  <si>
    <t>Cuadro No. 8</t>
  </si>
  <si>
    <t>MEDELLIN. PRODUCTO INTERNO BRUTO POR RAMAS DE ACTIVIDAD ECONOMICA, A PRECIOS CORRIENTES. BASE 2015</t>
  </si>
  <si>
    <t>2015-2018</t>
  </si>
  <si>
    <t xml:space="preserve">Ramas de actividad </t>
  </si>
  <si>
    <t>Precios corrientes (Millones de pesos)</t>
  </si>
  <si>
    <t>2015</t>
  </si>
  <si>
    <t>2016</t>
  </si>
  <si>
    <t>A. Agricultura, ganadería, silvicultura y pesca</t>
  </si>
  <si>
    <t>B. Explotación de minas y canteras</t>
  </si>
  <si>
    <t>C. Industrias manufactureras</t>
  </si>
  <si>
    <t>D. y E. Suministro de electricidad y gas; distribución de agua; recolección y tratamiento de aguas residuales; gestión de desechos y actividades de saneamiento</t>
  </si>
  <si>
    <t>F. Construcción</t>
  </si>
  <si>
    <t>G. Comercio al por mayor y al por menor; reparación de vehículos automotores y motocicletas</t>
  </si>
  <si>
    <t xml:space="preserve">H. Transporte y almacenamiento </t>
  </si>
  <si>
    <t>I. Alojamiento y servicios de comidas y bebidas</t>
  </si>
  <si>
    <t>J. Información y comunicaciones</t>
  </si>
  <si>
    <t>K. Actividades financieras y de seguros</t>
  </si>
  <si>
    <t>I. Actividades inmobiliarias</t>
  </si>
  <si>
    <t>M. y N. Actividades profesionales, científicas y técnicas; actividades de servicios administrativos y de apoyo</t>
  </si>
  <si>
    <t>O. Administración pública y defensa; planes de seguridad social de afiliación obligatoria</t>
  </si>
  <si>
    <t>P. Educación</t>
  </si>
  <si>
    <t>Q. Actividades de atención de la salud humana y de servicios sociales</t>
  </si>
  <si>
    <t>R. y S. Actividades artísticas, de entretenimiento y recreación y otras actividades de servicios; actividades de los hogares en calidad de empleadores</t>
  </si>
  <si>
    <t>Subtotal valor agregado</t>
  </si>
  <si>
    <t>Producto interno bruto</t>
  </si>
  <si>
    <t>Cuadro No. 9</t>
  </si>
  <si>
    <t>MEDELLIN. PRODUCTO INTERNO BRUTO POR RAMAS DE ACTIVIDAD ECONOMICA, A PRECIOS CONSTANTES. BASE 2015</t>
  </si>
  <si>
    <t>Precios constantes de 2015 (Millones de pesos)</t>
  </si>
  <si>
    <t>Cuadro No. 10</t>
  </si>
  <si>
    <t>MEDELLIN. VARIACION PORCENTUAL ANUAL A PRECIOS CONSTANTES DE 2015 POR RAMAS DE ACTIVIDAD ECONOMICA.BASE 2015</t>
  </si>
  <si>
    <t>2006-2018</t>
  </si>
  <si>
    <t>Cuadro No. 11</t>
  </si>
  <si>
    <t>MEDELLIN. PRODUCTO INTERNO BRUTO POR RAMAS DE ACTIVIDAD ECONOMICA, A PRECIOS CONSTANTES DEL AÑO ANTERIOR. BASE 2015</t>
  </si>
  <si>
    <t>Precios constantes del año anterior</t>
  </si>
  <si>
    <t>L. Actividades inmobiliarias</t>
  </si>
  <si>
    <t>Cuadro No. 12</t>
  </si>
  <si>
    <t>MEDELLIN. COMPOSICION PORCENTUAL DEL PRODUCTO INTERNO BRUTO POR RAMAS DE ACTIVIDAD ECONOMICA, A PRECIOS CORRIENTES. BASE 2015</t>
  </si>
  <si>
    <t>Cuadro No. 13</t>
  </si>
  <si>
    <t>MEDELLIN. COMPOSICION PORCENTUAL DEL VALOR AGREGADO, A PRECIOS CORRIENTES. BASE 2015</t>
  </si>
  <si>
    <t>Actividades</t>
  </si>
  <si>
    <t>Actividad primaria</t>
  </si>
  <si>
    <t>Actividad secundaria</t>
  </si>
  <si>
    <t>Actividad terciaria</t>
  </si>
  <si>
    <t>Total Valor agregado</t>
  </si>
  <si>
    <t>Cuadro No. 14</t>
  </si>
  <si>
    <t>MEDELLIN. CUENTA DE PRODUCCION Y GENERACION DEL INGRESO RETROPOLADA, SEGÚN RAMAS DE ACTIVIDAD ECONOMICA, A PRECIOS CORRIENTES. BASE 2015</t>
  </si>
  <si>
    <t>Millones de pesos</t>
  </si>
  <si>
    <t>Ramas de actividad</t>
  </si>
  <si>
    <t xml:space="preserve">Consumo intermedio </t>
  </si>
  <si>
    <t>Valor agregado</t>
  </si>
  <si>
    <t>Remuneración a los asalariados</t>
  </si>
  <si>
    <t>Impuestos menos subvenciones sobre la producción</t>
  </si>
  <si>
    <t>Excedente de explotación</t>
  </si>
  <si>
    <t>D. Suministro de electricidad y gas</t>
  </si>
  <si>
    <t>E. Distribución de agua; evacuación y tratamiento de aguas residuales, gestión de desechos y actividades de saneamiento</t>
  </si>
  <si>
    <t>M. Actividades profesionales, científicas y técnicas</t>
  </si>
  <si>
    <t>N. Actividades de servicios administrativos y de apoyo</t>
  </si>
  <si>
    <t>R. Actividades artísticas, de entretenimiento y recreación y otras actividades de servicios</t>
  </si>
  <si>
    <t>S. Actividades de los hogares en calidad de empleadores</t>
  </si>
  <si>
    <t>Cuadro No. 15</t>
  </si>
  <si>
    <t>Cuadro No. 16</t>
  </si>
  <si>
    <t>Cuadro No. 17</t>
  </si>
  <si>
    <t>Cuadro No. 18</t>
  </si>
  <si>
    <t>Cuadro No. 19</t>
  </si>
  <si>
    <t>Cuadro No. 20</t>
  </si>
  <si>
    <t>Cuadro No. 21</t>
  </si>
  <si>
    <t>Cuadro No. 22</t>
  </si>
  <si>
    <t>Cuadro No. 23</t>
  </si>
  <si>
    <t>Cuadro No. 24</t>
  </si>
  <si>
    <t>MEDELLIN. CUENTA DE PRODUCCION Y GENERACION DEL INGRESO, SEGÚN RAMAS DE ACTIVIDAD ECONOMICA, A PRECIOS CORRIENTES. BASE 2015</t>
  </si>
  <si>
    <t>1.  Productos de la agricultura</t>
  </si>
  <si>
    <t>2.  Animales vivos y productos animales</t>
  </si>
  <si>
    <t>3.  Actividades de apoyo a la agricultura y la ganadería</t>
  </si>
  <si>
    <t>4.  Productos de la silvicultura y la explotación forestal</t>
  </si>
  <si>
    <t>5.  Pescado y otros productos de la pesca</t>
  </si>
  <si>
    <t>6. Extraccion de otras minas y canteras</t>
  </si>
  <si>
    <t>7. Elaboración de productos alimenticios</t>
  </si>
  <si>
    <t>8-9. Elaboración de bebidas; elaboración de productos de tabaco</t>
  </si>
  <si>
    <t>10. Fabricación de productos textiles</t>
  </si>
  <si>
    <t>11. Confección de prendas de vestir</t>
  </si>
  <si>
    <t>12. Curtido y recurtido de cueros; fabricación de calzado; fabricación de artículos de viaje, maletas, bolsos de mano y artículos similares, y fabricación de artículos de talabartería y guarnicionería; adobo y teñido de pieles</t>
  </si>
  <si>
    <t>13. Transformación de la madera y fabricación de productos de madera y de corcho, excepto muebles; fabricación de artículos de cestería y espartería</t>
  </si>
  <si>
    <t>14. Fabricación de papel, cartón y productos de papel y cartón</t>
  </si>
  <si>
    <t>15. Actividades de impresión y de producción de copias a partir de grabaciones originales</t>
  </si>
  <si>
    <t>16. Coquización, fabricación de productos de la refinación del petróleo y actividad de mezcla de combustibles</t>
  </si>
  <si>
    <t>17. Fabricación de sustancias y productos químicos</t>
  </si>
  <si>
    <t>18. Fabricación de productos farmacéuticos, sustancias químicas medicinales y productos botánicos de uso farmacéutico</t>
  </si>
  <si>
    <t>19. Fabricación de productos de caucho y de plástico</t>
  </si>
  <si>
    <t>20. Fabricación de otros productos minerales no metálicos</t>
  </si>
  <si>
    <t>21. Fabricación de productos metalúrgicos básicos</t>
  </si>
  <si>
    <t>22. Fabricación de productos elaborados de metal, excepto maquinaria y equipo</t>
  </si>
  <si>
    <t>23-24-25-26. Fabricación de productos informáticos, electrónicos y ópticos; Fabricación de vehículos automotores, remolques y semirremolques; Otras industrias manufactureras; Instalación, mantenimiento y reparación especializado</t>
  </si>
  <si>
    <t>27. Fabricación de aparatos y equipo eléctrico</t>
  </si>
  <si>
    <t>28. Fabricación de maquinaria y equipo n.c.p.</t>
  </si>
  <si>
    <t>29. Fabricación de otros tipos de equipo de transporte</t>
  </si>
  <si>
    <t>30. Fabricación de muebles, colchones y somieres</t>
  </si>
  <si>
    <t>31. Generación, trasmisión, distribución y comercialización de energía eléctrica</t>
  </si>
  <si>
    <t>32. Gas distribuido</t>
  </si>
  <si>
    <t xml:space="preserve">33. Captación, tratamiento y distribución de agua  </t>
  </si>
  <si>
    <t>34. Evacuación y tratamiento de aguas residuales</t>
  </si>
  <si>
    <t>35. Recolección, tratamiento y disposición de desechos, recuperación de materiales y actividades de saneamiento ambiental</t>
  </si>
  <si>
    <t>36. Construcción de edificaciones</t>
  </si>
  <si>
    <t xml:space="preserve">37. Construcción de obras de ingeniería </t>
  </si>
  <si>
    <t>38. Actividades especializadas para la construcción de edificios y obras de ingeniería</t>
  </si>
  <si>
    <t>39. Comercio al por mayor y al por menor</t>
  </si>
  <si>
    <t>40. Mantenimiento y reparación de vehículos automotores y motocicletas</t>
  </si>
  <si>
    <t>41. Transporte terrestre</t>
  </si>
  <si>
    <t>42. Transporte aéreo</t>
  </si>
  <si>
    <t>43. Almacenamiento y actividades complementarias al transporte</t>
  </si>
  <si>
    <t>44. Actividades de correo y servicios de mensajería</t>
  </si>
  <si>
    <t>45. Alojamiento y servicios de comidas y bebidas</t>
  </si>
  <si>
    <t>46. Información y comunicaciones</t>
  </si>
  <si>
    <t>47. Actividades financieras y de seguros</t>
  </si>
  <si>
    <t>48. Actividades inmobiliarias</t>
  </si>
  <si>
    <t>49. Actividades profesionales, científicas y técnicas</t>
  </si>
  <si>
    <t>50. Actividades de servicios administrativos y de apoyo</t>
  </si>
  <si>
    <t>51. Administración pública y defensa; planes de seguridad social de afiliación obligatoria</t>
  </si>
  <si>
    <t>52. Educación de mercado</t>
  </si>
  <si>
    <t>53. Educación de no mercado</t>
  </si>
  <si>
    <t>54. Actividades de atención de la salud humana y de servicios sociales</t>
  </si>
  <si>
    <t>55. Actividades artísticas, de entretenimiento y recreación y otras actividades de servicios</t>
  </si>
  <si>
    <t>56. Actividades de los hogares en calidad de empleadores</t>
  </si>
  <si>
    <t>Cuadro No. 25</t>
  </si>
  <si>
    <t>Cuadro No. 26</t>
  </si>
  <si>
    <t>Cuadro No. 27</t>
  </si>
  <si>
    <t>Cuadro No. 28</t>
  </si>
  <si>
    <t>MEDELLIN. CUENTA DE PRODUCCION Y GENERACION DEL INGRESO RETROPOLADA, SEGÚN RAMAS DE ACTIVIDAD ECONOMICA, A PRECIOS CONSTANTES. BASE 2015</t>
  </si>
  <si>
    <t>Cuadro No. 29</t>
  </si>
  <si>
    <t>Cuadro No. 30</t>
  </si>
  <si>
    <t>Cuadro No. 31</t>
  </si>
  <si>
    <t>Cuadro No. 32</t>
  </si>
  <si>
    <t>Cuadro No. 33</t>
  </si>
  <si>
    <t>Cuadro No. 34</t>
  </si>
  <si>
    <t>Cuadro No. 35</t>
  </si>
  <si>
    <t>Cuadro No. 36</t>
  </si>
  <si>
    <t>Cuadro No. 37</t>
  </si>
  <si>
    <t>Cuadro No. 38</t>
  </si>
  <si>
    <t>MEDELLIN. CUENTA DE PRODUCCION Y GENERACION DEL INGRESO, SEGÚN RAMAS DE ACTIVIDAD ECONOMICA, A PRECIOS CONSTANTES POR ENCADENAMIENTO, AÑO DE REFERENCIA 2015</t>
  </si>
  <si>
    <t>Cuadro No. 39</t>
  </si>
  <si>
    <t>Cuadro No. 40</t>
  </si>
  <si>
    <t>Cuadro No.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</si>
</sst>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8.5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b/>
      <sz val="8.5"/>
      <color indexed="8"/>
      <name val="Calibri"/>
      <family val="2"/>
    </font>
    <font>
      <sz val="8.5"/>
      <color indexed="8"/>
      <name val="Calibri"/>
      <family val="2"/>
    </font>
    <font>
      <sz val="8"/>
      <name val="Arial"/>
      <family val="2"/>
    </font>
    <font>
      <sz val="8.5"/>
      <name val="Arial"/>
      <family val="2"/>
    </font>
    <font>
      <sz val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4" fillId="0" borderId="0"/>
    <xf numFmtId="0" fontId="23" fillId="0" borderId="0"/>
    <xf numFmtId="0" fontId="24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3" xfId="0" applyFont="1" applyBorder="1"/>
    <xf numFmtId="0" fontId="4" fillId="0" borderId="0" xfId="0" applyFont="1" applyAlignment="1">
      <alignment vertical="center" wrapText="1"/>
    </xf>
    <xf numFmtId="164" fontId="2" fillId="0" borderId="0" xfId="1" applyNumberFormat="1" applyFont="1" applyFill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165" fontId="5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165" fontId="2" fillId="0" borderId="3" xfId="0" applyNumberFormat="1" applyFont="1" applyBorder="1"/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right"/>
    </xf>
    <xf numFmtId="3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/>
    </xf>
    <xf numFmtId="0" fontId="15" fillId="0" borderId="0" xfId="3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5" fillId="0" borderId="0" xfId="0" applyFont="1"/>
    <xf numFmtId="3" fontId="5" fillId="0" borderId="0" xfId="0" applyNumberFormat="1" applyFont="1" applyAlignment="1">
      <alignment vertical="center" wrapText="1"/>
    </xf>
    <xf numFmtId="166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8" fillId="0" borderId="0" xfId="4" applyNumberFormat="1" applyFont="1" applyAlignment="1">
      <alignment vertical="center"/>
    </xf>
    <xf numFmtId="3" fontId="19" fillId="0" borderId="1" xfId="0" applyNumberFormat="1" applyFont="1" applyBorder="1" applyAlignment="1">
      <alignment horizontal="center" vertical="center" wrapText="1"/>
    </xf>
    <xf numFmtId="3" fontId="17" fillId="0" borderId="2" xfId="4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7" fillId="0" borderId="3" xfId="4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3" fillId="0" borderId="0" xfId="4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 wrapText="1"/>
    </xf>
    <xf numFmtId="3" fontId="18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41" fontId="21" fillId="0" borderId="0" xfId="2" applyFont="1" applyFill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7" fillId="0" borderId="3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22" fillId="0" borderId="0" xfId="0" applyFont="1"/>
    <xf numFmtId="3" fontId="17" fillId="0" borderId="0" xfId="4" applyNumberFormat="1" applyFont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17" fillId="0" borderId="2" xfId="4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 wrapText="1"/>
    </xf>
    <xf numFmtId="0" fontId="17" fillId="0" borderId="0" xfId="7" applyFont="1" applyAlignment="1">
      <alignment vertical="center" wrapText="1"/>
    </xf>
    <xf numFmtId="0" fontId="5" fillId="0" borderId="0" xfId="5" applyFont="1" applyAlignment="1">
      <alignment vertical="center" wrapText="1"/>
    </xf>
    <xf numFmtId="3" fontId="5" fillId="0" borderId="0" xfId="5" applyNumberFormat="1" applyFont="1" applyAlignment="1">
      <alignment vertical="center" wrapText="1"/>
    </xf>
    <xf numFmtId="3" fontId="5" fillId="0" borderId="0" xfId="5" applyNumberFormat="1" applyFont="1" applyAlignment="1">
      <alignment horizontal="left" vertical="center" wrapText="1"/>
    </xf>
    <xf numFmtId="3" fontId="18" fillId="0" borderId="0" xfId="5" applyNumberFormat="1" applyFont="1" applyAlignment="1">
      <alignment vertical="center" wrapText="1"/>
    </xf>
    <xf numFmtId="3" fontId="7" fillId="0" borderId="0" xfId="5" applyNumberFormat="1" applyFont="1" applyAlignment="1">
      <alignment vertical="center" wrapText="1"/>
    </xf>
    <xf numFmtId="3" fontId="17" fillId="0" borderId="0" xfId="5" applyNumberFormat="1" applyFont="1" applyAlignment="1">
      <alignment vertical="center"/>
    </xf>
    <xf numFmtId="3" fontId="19" fillId="0" borderId="0" xfId="5" applyNumberFormat="1" applyFont="1" applyAlignment="1">
      <alignment horizontal="left" vertical="center"/>
    </xf>
    <xf numFmtId="3" fontId="20" fillId="0" borderId="0" xfId="5" applyNumberFormat="1" applyFont="1" applyAlignment="1">
      <alignment horizontal="left" vertical="center"/>
    </xf>
    <xf numFmtId="3" fontId="8" fillId="0" borderId="0" xfId="5" applyNumberFormat="1" applyFont="1" applyAlignment="1">
      <alignment horizontal="center" vertical="center" wrapText="1"/>
    </xf>
    <xf numFmtId="3" fontId="3" fillId="0" borderId="0" xfId="4" applyNumberFormat="1" applyFont="1" applyAlignment="1">
      <alignment horizontal="center" vertical="center"/>
    </xf>
    <xf numFmtId="3" fontId="18" fillId="0" borderId="3" xfId="5" applyNumberFormat="1" applyFont="1" applyBorder="1" applyAlignment="1">
      <alignment vertical="center" wrapText="1"/>
    </xf>
    <xf numFmtId="3" fontId="4" fillId="0" borderId="1" xfId="5" applyNumberFormat="1" applyFont="1" applyBorder="1" applyAlignment="1">
      <alignment vertical="center" wrapText="1"/>
    </xf>
    <xf numFmtId="3" fontId="17" fillId="0" borderId="2" xfId="4" applyNumberFormat="1" applyFont="1" applyBorder="1" applyAlignment="1">
      <alignment horizontal="center" vertical="center"/>
    </xf>
    <xf numFmtId="3" fontId="19" fillId="0" borderId="2" xfId="5" applyNumberFormat="1" applyFont="1" applyBorder="1" applyAlignment="1">
      <alignment horizontal="center" vertical="center" wrapText="1"/>
    </xf>
    <xf numFmtId="3" fontId="17" fillId="0" borderId="0" xfId="5" applyNumberFormat="1" applyFont="1" applyAlignment="1">
      <alignment horizontal="center" vertical="center"/>
    </xf>
    <xf numFmtId="3" fontId="18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6" fontId="5" fillId="0" borderId="0" xfId="5" applyNumberFormat="1" applyFont="1" applyAlignment="1">
      <alignment horizontal="center" vertical="center" wrapText="1"/>
    </xf>
    <xf numFmtId="166" fontId="7" fillId="0" borderId="0" xfId="5" applyNumberFormat="1" applyFont="1" applyAlignment="1">
      <alignment horizontal="center" vertical="center" wrapText="1"/>
    </xf>
    <xf numFmtId="3" fontId="18" fillId="0" borderId="3" xfId="5" applyNumberFormat="1" applyFont="1" applyBorder="1" applyAlignment="1">
      <alignment horizontal="center" vertical="center" wrapText="1"/>
    </xf>
    <xf numFmtId="3" fontId="5" fillId="0" borderId="3" xfId="5" applyNumberFormat="1" applyFont="1" applyBorder="1" applyAlignment="1">
      <alignment horizontal="center" vertical="center"/>
    </xf>
    <xf numFmtId="3" fontId="4" fillId="0" borderId="1" xfId="5" applyNumberFormat="1" applyFont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 wrapText="1"/>
    </xf>
    <xf numFmtId="3" fontId="18" fillId="0" borderId="0" xfId="5" applyNumberFormat="1" applyFont="1" applyFill="1" applyAlignment="1">
      <alignment vertical="center"/>
    </xf>
    <xf numFmtId="3" fontId="18" fillId="0" borderId="0" xfId="4" applyNumberFormat="1" applyFont="1" applyFill="1" applyAlignment="1">
      <alignment vertical="center"/>
    </xf>
    <xf numFmtId="3" fontId="3" fillId="0" borderId="0" xfId="4" applyNumberFormat="1" applyFont="1" applyFill="1" applyAlignment="1">
      <alignment horizontal="center" vertical="center"/>
    </xf>
    <xf numFmtId="166" fontId="7" fillId="0" borderId="0" xfId="5" applyNumberFormat="1" applyFont="1" applyFill="1" applyAlignment="1">
      <alignment horizontal="center" vertical="center" wrapText="1"/>
    </xf>
    <xf numFmtId="3" fontId="5" fillId="0" borderId="3" xfId="5" applyNumberFormat="1" applyFont="1" applyFill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 wrapText="1"/>
    </xf>
    <xf numFmtId="3" fontId="4" fillId="0" borderId="1" xfId="5" applyNumberFormat="1" applyFont="1" applyBorder="1" applyAlignment="1">
      <alignment horizontal="left" vertical="center" wrapText="1"/>
    </xf>
    <xf numFmtId="0" fontId="23" fillId="0" borderId="0" xfId="5"/>
    <xf numFmtId="0" fontId="5" fillId="0" borderId="0" xfId="5" applyFont="1" applyAlignment="1">
      <alignment vertical="center" wrapText="1"/>
    </xf>
    <xf numFmtId="3" fontId="17" fillId="0" borderId="0" xfId="5" applyNumberFormat="1" applyFont="1" applyAlignment="1">
      <alignment vertical="center"/>
    </xf>
    <xf numFmtId="3" fontId="18" fillId="0" borderId="0" xfId="5" applyNumberFormat="1" applyFont="1" applyAlignment="1">
      <alignment vertical="center"/>
    </xf>
    <xf numFmtId="3" fontId="19" fillId="0" borderId="0" xfId="5" applyNumberFormat="1" applyFont="1" applyAlignment="1">
      <alignment horizontal="left" vertical="center"/>
    </xf>
    <xf numFmtId="3" fontId="20" fillId="0" borderId="0" xfId="5" applyNumberFormat="1" applyFont="1" applyAlignment="1">
      <alignment horizontal="left" vertical="center"/>
    </xf>
    <xf numFmtId="3" fontId="8" fillId="0" borderId="0" xfId="5" applyNumberFormat="1" applyFont="1" applyAlignment="1">
      <alignment horizontal="center" vertical="center" wrapText="1"/>
    </xf>
    <xf numFmtId="3" fontId="3" fillId="0" borderId="0" xfId="4" applyNumberFormat="1" applyFont="1" applyAlignment="1">
      <alignment horizontal="center" vertical="center"/>
    </xf>
    <xf numFmtId="3" fontId="7" fillId="0" borderId="0" xfId="5" applyNumberFormat="1" applyFont="1" applyAlignment="1">
      <alignment vertical="center"/>
    </xf>
    <xf numFmtId="3" fontId="18" fillId="0" borderId="3" xfId="5" applyNumberFormat="1" applyFont="1" applyBorder="1" applyAlignment="1">
      <alignment vertical="center" wrapText="1"/>
    </xf>
    <xf numFmtId="3" fontId="17" fillId="0" borderId="2" xfId="4" applyNumberFormat="1" applyFont="1" applyBorder="1" applyAlignment="1">
      <alignment horizontal="center" vertical="center"/>
    </xf>
    <xf numFmtId="3" fontId="19" fillId="0" borderId="2" xfId="5" applyNumberFormat="1" applyFont="1" applyBorder="1" applyAlignment="1">
      <alignment horizontal="center" vertical="center" wrapText="1"/>
    </xf>
    <xf numFmtId="3" fontId="17" fillId="0" borderId="0" xfId="5" applyNumberFormat="1" applyFont="1" applyAlignment="1">
      <alignment horizontal="center" vertical="center"/>
    </xf>
    <xf numFmtId="3" fontId="18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6" fontId="5" fillId="0" borderId="0" xfId="5" applyNumberFormat="1" applyFont="1" applyAlignment="1">
      <alignment horizontal="center" vertical="center" wrapText="1"/>
    </xf>
    <xf numFmtId="166" fontId="7" fillId="0" borderId="0" xfId="5" applyNumberFormat="1" applyFont="1" applyAlignment="1">
      <alignment horizontal="center" vertical="center" wrapText="1"/>
    </xf>
    <xf numFmtId="3" fontId="18" fillId="0" borderId="3" xfId="5" applyNumberFormat="1" applyFont="1" applyBorder="1" applyAlignment="1">
      <alignment horizontal="center" vertical="center" wrapText="1"/>
    </xf>
    <xf numFmtId="3" fontId="5" fillId="0" borderId="3" xfId="5" applyNumberFormat="1" applyFont="1" applyBorder="1" applyAlignment="1">
      <alignment horizontal="center" vertical="center"/>
    </xf>
    <xf numFmtId="3" fontId="17" fillId="0" borderId="0" xfId="5" applyNumberFormat="1" applyFont="1" applyFill="1" applyAlignment="1">
      <alignment horizontal="center" vertical="center"/>
    </xf>
    <xf numFmtId="3" fontId="19" fillId="0" borderId="0" xfId="5" applyNumberFormat="1" applyFont="1" applyFill="1" applyAlignment="1">
      <alignment horizontal="center" vertical="center"/>
    </xf>
    <xf numFmtId="3" fontId="20" fillId="0" borderId="0" xfId="5" applyNumberFormat="1" applyFont="1" applyFill="1" applyAlignment="1">
      <alignment horizontal="center" vertical="center"/>
    </xf>
    <xf numFmtId="3" fontId="17" fillId="0" borderId="2" xfId="4" applyNumberFormat="1" applyFont="1" applyFill="1" applyBorder="1" applyAlignment="1">
      <alignment horizontal="center" vertical="center"/>
    </xf>
    <xf numFmtId="3" fontId="8" fillId="0" borderId="0" xfId="5" applyNumberFormat="1" applyFont="1" applyFill="1" applyAlignment="1">
      <alignment horizontal="center" vertical="center" wrapText="1"/>
    </xf>
    <xf numFmtId="166" fontId="5" fillId="0" borderId="0" xfId="5" applyNumberFormat="1" applyFont="1" applyFill="1" applyAlignment="1">
      <alignment horizontal="center" vertical="center" wrapText="1"/>
    </xf>
    <xf numFmtId="3" fontId="18" fillId="0" borderId="3" xfId="5" applyNumberFormat="1" applyFont="1" applyFill="1" applyBorder="1" applyAlignment="1">
      <alignment horizontal="center" vertical="center" wrapText="1"/>
    </xf>
    <xf numFmtId="3" fontId="17" fillId="0" borderId="0" xfId="7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3" fontId="17" fillId="0" borderId="0" xfId="7" applyNumberFormat="1" applyFont="1" applyAlignment="1">
      <alignment horizontal="left" vertical="center"/>
    </xf>
    <xf numFmtId="0" fontId="7" fillId="0" borderId="0" xfId="7" applyFont="1" applyAlignment="1">
      <alignment vertical="center" wrapText="1"/>
    </xf>
    <xf numFmtId="3" fontId="7" fillId="0" borderId="0" xfId="7" applyNumberFormat="1" applyFont="1" applyAlignment="1">
      <alignment vertical="center"/>
    </xf>
    <xf numFmtId="3" fontId="3" fillId="0" borderId="0" xfId="7" applyNumberFormat="1" applyFont="1" applyAlignment="1">
      <alignment horizontal="right" vertical="center"/>
    </xf>
    <xf numFmtId="0" fontId="7" fillId="0" borderId="2" xfId="7" applyFont="1" applyBorder="1" applyAlignment="1">
      <alignment horizontal="center" vertical="center" wrapText="1"/>
    </xf>
    <xf numFmtId="3" fontId="7" fillId="0" borderId="2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3" fontId="5" fillId="0" borderId="1" xfId="7" applyNumberFormat="1" applyFont="1" applyBorder="1" applyAlignment="1">
      <alignment horizontal="center" vertical="center" wrapText="1"/>
    </xf>
    <xf numFmtId="0" fontId="5" fillId="0" borderId="0" xfId="7" applyFont="1" applyAlignment="1">
      <alignment vertical="center" wrapText="1"/>
    </xf>
    <xf numFmtId="3" fontId="5" fillId="0" borderId="0" xfId="7" applyNumberFormat="1" applyFont="1" applyAlignment="1">
      <alignment vertical="center"/>
    </xf>
    <xf numFmtId="3" fontId="5" fillId="0" borderId="0" xfId="7" applyNumberFormat="1" applyFont="1" applyAlignment="1">
      <alignment horizontal="left" vertical="center" wrapText="1"/>
    </xf>
    <xf numFmtId="3" fontId="5" fillId="0" borderId="0" xfId="7" applyNumberFormat="1" applyFont="1" applyAlignment="1">
      <alignment vertical="center" wrapText="1"/>
    </xf>
    <xf numFmtId="0" fontId="5" fillId="0" borderId="3" xfId="7" applyFont="1" applyBorder="1" applyAlignment="1">
      <alignment vertical="center" wrapText="1"/>
    </xf>
    <xf numFmtId="3" fontId="5" fillId="0" borderId="3" xfId="7" applyNumberFormat="1" applyFont="1" applyBorder="1" applyAlignment="1">
      <alignment vertical="center"/>
    </xf>
    <xf numFmtId="0" fontId="4" fillId="0" borderId="1" xfId="7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0" xfId="6" applyFont="1" applyAlignment="1">
      <alignment vertical="center" wrapText="1"/>
    </xf>
    <xf numFmtId="3" fontId="7" fillId="0" borderId="0" xfId="0" applyNumberFormat="1" applyFont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0" fontId="7" fillId="0" borderId="0" xfId="6" applyFont="1" applyAlignment="1">
      <alignment vertical="center" wrapText="1"/>
    </xf>
    <xf numFmtId="0" fontId="5" fillId="0" borderId="3" xfId="6" applyFont="1" applyBorder="1" applyAlignment="1">
      <alignment vertical="center" wrapText="1"/>
    </xf>
    <xf numFmtId="0" fontId="4" fillId="0" borderId="0" xfId="6" applyFont="1" applyAlignment="1">
      <alignment vertical="center" wrapText="1"/>
    </xf>
    <xf numFmtId="3" fontId="18" fillId="0" borderId="0" xfId="0" applyNumberFormat="1" applyFont="1"/>
    <xf numFmtId="3" fontId="17" fillId="0" borderId="0" xfId="0" applyNumberFormat="1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3" xfId="0" applyNumberFormat="1" applyFont="1" applyBorder="1"/>
  </cellXfs>
  <cellStyles count="8">
    <cellStyle name="Millares" xfId="1" builtinId="3"/>
    <cellStyle name="Millares [0]" xfId="2" builtinId="6"/>
    <cellStyle name="Normal" xfId="0" builtinId="0"/>
    <cellStyle name="Normal 2" xfId="3" xr:uid="{8CEB4165-40B0-490F-9FB1-CD61BCE3097C}"/>
    <cellStyle name="Normal 2 2" xfId="4" xr:uid="{DAACDB02-BA3E-4B95-B2F9-33B10E57E923}"/>
    <cellStyle name="Normal 2 23" xfId="6" xr:uid="{4BDA7C05-EE96-4468-AB3D-7169AC5E96A0}"/>
    <cellStyle name="Normal 20" xfId="7" xr:uid="{C5DBA216-67C5-4802-863F-7926F8F528B2}"/>
    <cellStyle name="Normal 3" xfId="5" xr:uid="{6CDBEAB3-500A-479A-A369-D79400816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7.%20%20Cuenta%20de%20producci&#243;n,%20a%20precios%20corrientes%20Bas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8.%20%20Cuenta%20de%20producci&#243;n,%20a%20precios%20constantes%20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 refreshError="1">
        <row r="30">
          <cell r="D30">
            <v>23081045.990323462</v>
          </cell>
        </row>
      </sheetData>
      <sheetData sheetId="1" refreshError="1">
        <row r="30">
          <cell r="D30">
            <v>26251547.800958429</v>
          </cell>
        </row>
      </sheetData>
      <sheetData sheetId="2" refreshError="1">
        <row r="30">
          <cell r="D30">
            <v>30041249.520100731</v>
          </cell>
        </row>
      </sheetData>
      <sheetData sheetId="3" refreshError="1">
        <row r="30">
          <cell r="D30">
            <v>33527627.444044735</v>
          </cell>
        </row>
      </sheetData>
      <sheetData sheetId="4" refreshError="1">
        <row r="30">
          <cell r="D30">
            <v>36221758.621411204</v>
          </cell>
        </row>
      </sheetData>
      <sheetData sheetId="5" refreshError="1">
        <row r="30">
          <cell r="D30">
            <v>39670555.77379784</v>
          </cell>
        </row>
      </sheetData>
      <sheetData sheetId="6" refreshError="1">
        <row r="30">
          <cell r="D30">
            <v>45599068.725216463</v>
          </cell>
        </row>
      </sheetData>
      <sheetData sheetId="7" refreshError="1">
        <row r="30">
          <cell r="D30">
            <v>49268481.573473722</v>
          </cell>
        </row>
      </sheetData>
      <sheetData sheetId="8" refreshError="1">
        <row r="30">
          <cell r="D30">
            <v>52871940.969543748</v>
          </cell>
        </row>
      </sheetData>
      <sheetData sheetId="9" refreshError="1">
        <row r="30">
          <cell r="D30">
            <v>57048326.721967697</v>
          </cell>
        </row>
      </sheetData>
      <sheetData sheetId="10" refreshError="1">
        <row r="82">
          <cell r="D82">
            <v>62338473.878270231</v>
          </cell>
        </row>
      </sheetData>
      <sheetData sheetId="11" refreshError="1">
        <row r="80">
          <cell r="D80">
            <v>5902974.5099786483</v>
          </cell>
        </row>
        <row r="82">
          <cell r="D82">
            <v>67102038.034271732</v>
          </cell>
        </row>
      </sheetData>
      <sheetData sheetId="12" refreshError="1">
        <row r="80">
          <cell r="D80">
            <v>6619157.0516162589</v>
          </cell>
        </row>
        <row r="82">
          <cell r="D82">
            <v>72286225.905856103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 refreshError="1">
        <row r="30">
          <cell r="D30">
            <v>37254249.805097334</v>
          </cell>
        </row>
      </sheetData>
      <sheetData sheetId="1" refreshError="1">
        <row r="30">
          <cell r="D30">
            <v>40277537.418425255</v>
          </cell>
        </row>
      </sheetData>
      <sheetData sheetId="2" refreshError="1">
        <row r="30">
          <cell r="D30">
            <v>43720630.726719223</v>
          </cell>
        </row>
      </sheetData>
      <sheetData sheetId="3" refreshError="1">
        <row r="30">
          <cell r="D30">
            <v>45268234.44766809</v>
          </cell>
        </row>
      </sheetData>
      <sheetData sheetId="4" refreshError="1">
        <row r="30">
          <cell r="D30">
            <v>46576781.31983199</v>
          </cell>
        </row>
      </sheetData>
      <sheetData sheetId="5" refreshError="1">
        <row r="30">
          <cell r="D30">
            <v>48752241.407023191</v>
          </cell>
        </row>
      </sheetData>
      <sheetData sheetId="6" refreshError="1">
        <row r="30">
          <cell r="D30">
            <v>52875258.0133918</v>
          </cell>
        </row>
      </sheetData>
      <sheetData sheetId="7" refreshError="1">
        <row r="30">
          <cell r="D30">
            <v>54805838.245331012</v>
          </cell>
        </row>
      </sheetData>
      <sheetData sheetId="8" refreshError="1">
        <row r="30">
          <cell r="D30">
            <v>57525287.96870251</v>
          </cell>
        </row>
      </sheetData>
      <sheetData sheetId="9" refreshError="1">
        <row r="30">
          <cell r="D30">
            <v>59929504.124425277</v>
          </cell>
        </row>
      </sheetData>
      <sheetData sheetId="10" refreshError="1">
        <row r="82">
          <cell r="D82">
            <v>62338473.878270231</v>
          </cell>
        </row>
      </sheetData>
      <sheetData sheetId="11" refreshError="1">
        <row r="82">
          <cell r="D82">
            <v>63752792.122685805</v>
          </cell>
        </row>
      </sheetData>
      <sheetData sheetId="12" refreshError="1">
        <row r="82">
          <cell r="D82">
            <v>65074126.623675361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6A44-E593-4F5E-A258-9C59E41232D6}">
  <dimension ref="A1:G139"/>
  <sheetViews>
    <sheetView topLeftCell="A154" workbookViewId="0">
      <selection activeCell="J146" sqref="J146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1"/>
      <c r="C3" s="1"/>
      <c r="D3" s="1"/>
      <c r="E3" s="1"/>
      <c r="F3" s="1"/>
      <c r="G3" s="1"/>
    </row>
    <row r="4" spans="1:7" x14ac:dyDescent="0.25">
      <c r="A4" s="2" t="s">
        <v>2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21.75" customHeight="1" x14ac:dyDescent="0.25">
      <c r="A6" s="33" t="s">
        <v>3</v>
      </c>
      <c r="B6" s="35" t="s">
        <v>4</v>
      </c>
      <c r="C6" s="35"/>
      <c r="D6" s="33" t="s">
        <v>5</v>
      </c>
      <c r="E6" s="35" t="s">
        <v>6</v>
      </c>
      <c r="F6" s="35"/>
      <c r="G6" s="1"/>
    </row>
    <row r="7" spans="1:7" ht="22.5" x14ac:dyDescent="0.25">
      <c r="A7" s="34"/>
      <c r="B7" s="3" t="s">
        <v>7</v>
      </c>
      <c r="C7" s="3" t="s">
        <v>8</v>
      </c>
      <c r="D7" s="34"/>
      <c r="E7" s="3" t="s">
        <v>7</v>
      </c>
      <c r="F7" s="3" t="s">
        <v>8</v>
      </c>
      <c r="G7" s="1"/>
    </row>
    <row r="8" spans="1:7" x14ac:dyDescent="0.25">
      <c r="A8" s="1"/>
      <c r="B8" s="4"/>
      <c r="C8" s="4"/>
      <c r="D8" s="5"/>
      <c r="E8" s="1"/>
      <c r="F8" s="1"/>
      <c r="G8" s="1"/>
    </row>
    <row r="9" spans="1:7" x14ac:dyDescent="0.25">
      <c r="A9" s="6">
        <v>2005</v>
      </c>
      <c r="B9" s="6">
        <f>+'[1]2005'!$D$30</f>
        <v>23081045.990323462</v>
      </c>
      <c r="C9" s="6">
        <f>+'[2]2005'!$D$30</f>
        <v>37254249.805097334</v>
      </c>
      <c r="D9" s="6">
        <v>2217442</v>
      </c>
      <c r="E9" s="6">
        <f>+B9/D9*1000000</f>
        <v>10408861.196966352</v>
      </c>
      <c r="F9" s="6">
        <f>+C9/D9*1000000</f>
        <v>16800552.079872817</v>
      </c>
      <c r="G9" s="7"/>
    </row>
    <row r="10" spans="1:7" x14ac:dyDescent="0.25">
      <c r="A10" s="6">
        <v>2006</v>
      </c>
      <c r="B10" s="6">
        <f>+'[1]2006'!$D$30</f>
        <v>26251547.800958429</v>
      </c>
      <c r="C10" s="6">
        <f>+'[2]2006'!$D$30</f>
        <v>40277537.418425255</v>
      </c>
      <c r="D10" s="6">
        <v>2257441</v>
      </c>
      <c r="E10" s="6">
        <f>+B10/D10*1000000</f>
        <v>11628896.525294982</v>
      </c>
      <c r="F10" s="6">
        <f>+C10/D10*1000000</f>
        <v>17842121.862066496</v>
      </c>
      <c r="G10" s="7"/>
    </row>
    <row r="11" spans="1:7" x14ac:dyDescent="0.25">
      <c r="A11" s="6">
        <v>2007</v>
      </c>
      <c r="B11" s="6">
        <f>+'[1]2007'!$D$30</f>
        <v>30041249.520100731</v>
      </c>
      <c r="C11" s="6">
        <f>+'[2]2007'!$D$30</f>
        <v>43720630.726719223</v>
      </c>
      <c r="D11" s="6">
        <v>2286126</v>
      </c>
      <c r="E11" s="6">
        <f t="shared" ref="E11:E22" si="0">+B11/D11*1000000</f>
        <v>13140679.700113088</v>
      </c>
      <c r="F11" s="6">
        <f t="shared" ref="F11:F22" si="1">+C11/D11*1000000</f>
        <v>19124331.172787163</v>
      </c>
      <c r="G11" s="7"/>
    </row>
    <row r="12" spans="1:7" x14ac:dyDescent="0.25">
      <c r="A12" s="6">
        <v>2008</v>
      </c>
      <c r="B12" s="6">
        <f>+'[1]2008'!$D$30</f>
        <v>33527627.444044735</v>
      </c>
      <c r="C12" s="6">
        <f>+'[2]2008'!$D$30</f>
        <v>45268234.44766809</v>
      </c>
      <c r="D12" s="6">
        <v>2309689</v>
      </c>
      <c r="E12" s="6">
        <f t="shared" si="0"/>
        <v>14516078.76387026</v>
      </c>
      <c r="F12" s="6">
        <f t="shared" si="1"/>
        <v>19599276.979570881</v>
      </c>
      <c r="G12" s="7"/>
    </row>
    <row r="13" spans="1:7" x14ac:dyDescent="0.25">
      <c r="A13" s="6">
        <v>2009</v>
      </c>
      <c r="B13" s="6">
        <f>+'[1]2009'!$D$30</f>
        <v>36221758.621411204</v>
      </c>
      <c r="C13" s="6">
        <f>+'[2]2009'!$D$30</f>
        <v>46576781.31983199</v>
      </c>
      <c r="D13" s="6">
        <v>2331389</v>
      </c>
      <c r="E13" s="6">
        <f t="shared" si="0"/>
        <v>15536557.228935713</v>
      </c>
      <c r="F13" s="6">
        <f t="shared" si="1"/>
        <v>19978125.194822483</v>
      </c>
      <c r="G13" s="7"/>
    </row>
    <row r="14" spans="1:7" x14ac:dyDescent="0.25">
      <c r="A14" s="6">
        <v>2010</v>
      </c>
      <c r="B14" s="6">
        <f>+'[1]2010'!$D$30</f>
        <v>39670555.77379784</v>
      </c>
      <c r="C14" s="6">
        <f>+'[2]2010'!$D$30</f>
        <v>48752241.407023191</v>
      </c>
      <c r="D14" s="6">
        <v>2353410</v>
      </c>
      <c r="E14" s="6">
        <f t="shared" si="0"/>
        <v>16856627.520830557</v>
      </c>
      <c r="F14" s="6">
        <f t="shared" si="1"/>
        <v>20715575.01966219</v>
      </c>
      <c r="G14" s="7"/>
    </row>
    <row r="15" spans="1:7" x14ac:dyDescent="0.25">
      <c r="A15" s="6">
        <v>2011</v>
      </c>
      <c r="B15" s="6">
        <f>+'[1]2011'!$D$30</f>
        <v>45599068.725216463</v>
      </c>
      <c r="C15" s="6">
        <f>+'[2]2011'!$D$30</f>
        <v>52875258.0133918</v>
      </c>
      <c r="D15" s="6">
        <v>2379920</v>
      </c>
      <c r="E15" s="6">
        <f t="shared" si="0"/>
        <v>19159916.604430594</v>
      </c>
      <c r="F15" s="6">
        <f t="shared" si="1"/>
        <v>22217241.76165241</v>
      </c>
      <c r="G15" s="7"/>
    </row>
    <row r="16" spans="1:7" x14ac:dyDescent="0.25">
      <c r="A16" s="6">
        <v>2012</v>
      </c>
      <c r="B16" s="6">
        <f>+'[1]2012'!$D$30</f>
        <v>49268481.573473722</v>
      </c>
      <c r="C16" s="6">
        <f>+'[2]2012'!$D$30</f>
        <v>54805838.245331012</v>
      </c>
      <c r="D16" s="6">
        <v>2410046</v>
      </c>
      <c r="E16" s="6">
        <f t="shared" si="0"/>
        <v>20442963.152352162</v>
      </c>
      <c r="F16" s="6">
        <f t="shared" si="1"/>
        <v>22740577.667534567</v>
      </c>
      <c r="G16" s="7"/>
    </row>
    <row r="17" spans="1:7" x14ac:dyDescent="0.25">
      <c r="A17" s="6">
        <v>2013</v>
      </c>
      <c r="B17" s="6">
        <f>+'[1]2013'!$D$30</f>
        <v>52871940.969543748</v>
      </c>
      <c r="C17" s="6">
        <f>+'[2]2013'!$D$30</f>
        <v>57525287.96870251</v>
      </c>
      <c r="D17" s="6">
        <v>2428850</v>
      </c>
      <c r="E17" s="6">
        <f t="shared" si="0"/>
        <v>21768302.270434052</v>
      </c>
      <c r="F17" s="6">
        <f t="shared" si="1"/>
        <v>23684166.568006467</v>
      </c>
      <c r="G17" s="7"/>
    </row>
    <row r="18" spans="1:7" x14ac:dyDescent="0.25">
      <c r="A18" s="6">
        <v>2014</v>
      </c>
      <c r="B18" s="6">
        <f>+'[1]2014'!$D$30</f>
        <v>57048326.721967697</v>
      </c>
      <c r="C18" s="6">
        <f>+'[2]2014'!$D$30</f>
        <v>59929504.124425277</v>
      </c>
      <c r="D18" s="6">
        <v>2436071</v>
      </c>
      <c r="E18" s="6">
        <f t="shared" si="0"/>
        <v>23418170.784828398</v>
      </c>
      <c r="F18" s="6">
        <f t="shared" si="1"/>
        <v>24600885.657448109</v>
      </c>
      <c r="G18" s="7"/>
    </row>
    <row r="19" spans="1:7" x14ac:dyDescent="0.25">
      <c r="A19" s="6">
        <v>2015</v>
      </c>
      <c r="B19" s="6">
        <f>+'[1]2015'!$D$82</f>
        <v>62338473.878270231</v>
      </c>
      <c r="C19" s="6">
        <f>+'[2]2015'!$D$82</f>
        <v>62338473.878270231</v>
      </c>
      <c r="D19" s="6">
        <v>2431666</v>
      </c>
      <c r="E19" s="6">
        <f t="shared" si="0"/>
        <v>25636116.916661348</v>
      </c>
      <c r="F19" s="6">
        <f t="shared" si="1"/>
        <v>25636116.916661348</v>
      </c>
      <c r="G19" s="7"/>
    </row>
    <row r="20" spans="1:7" x14ac:dyDescent="0.25">
      <c r="A20" s="6">
        <v>2016</v>
      </c>
      <c r="B20" s="6">
        <f>+'[1]2016'!$D$82</f>
        <v>67102038.034271732</v>
      </c>
      <c r="C20" s="6">
        <f>+'[2]2016'!$D$82</f>
        <v>63752792.122685805</v>
      </c>
      <c r="D20" s="6">
        <v>2420516</v>
      </c>
      <c r="E20" s="6">
        <f t="shared" si="0"/>
        <v>27722203.874823276</v>
      </c>
      <c r="F20" s="6">
        <f t="shared" si="1"/>
        <v>26338512.995859481</v>
      </c>
      <c r="G20" s="6"/>
    </row>
    <row r="21" spans="1:7" x14ac:dyDescent="0.25">
      <c r="A21" s="6">
        <v>2017</v>
      </c>
      <c r="B21" s="6">
        <f>+'[1]2017'!$D$82</f>
        <v>72286225.905856103</v>
      </c>
      <c r="C21" s="6">
        <f>+'[2]2017'!$D$82</f>
        <v>65074126.623675361</v>
      </c>
      <c r="D21" s="6">
        <v>2414616</v>
      </c>
      <c r="E21" s="6">
        <f t="shared" si="0"/>
        <v>29936944.800273046</v>
      </c>
      <c r="F21" s="6">
        <f t="shared" si="1"/>
        <v>26950093.357981294</v>
      </c>
      <c r="G21" s="6"/>
    </row>
    <row r="22" spans="1:7" x14ac:dyDescent="0.25">
      <c r="A22" s="6">
        <v>2018</v>
      </c>
      <c r="B22" s="6">
        <v>77619353.184314385</v>
      </c>
      <c r="C22" s="6">
        <v>67284110.725730896</v>
      </c>
      <c r="D22" s="6">
        <v>2427129</v>
      </c>
      <c r="E22" s="6">
        <f t="shared" si="0"/>
        <v>31979904.316710971</v>
      </c>
      <c r="F22" s="6">
        <f t="shared" si="1"/>
        <v>27721687.114995081</v>
      </c>
      <c r="G22" s="6"/>
    </row>
    <row r="23" spans="1:7" x14ac:dyDescent="0.25">
      <c r="A23" s="8"/>
      <c r="B23" s="8"/>
      <c r="C23" s="8"/>
      <c r="D23" s="8"/>
      <c r="E23" s="8"/>
      <c r="F23" s="8"/>
      <c r="G23" s="1"/>
    </row>
    <row r="24" spans="1:7" x14ac:dyDescent="0.25">
      <c r="A24" s="29" t="s">
        <v>9</v>
      </c>
      <c r="B24" s="29"/>
      <c r="C24" s="29"/>
      <c r="D24" s="29"/>
      <c r="E24" s="29"/>
      <c r="F24" s="29"/>
      <c r="G24" s="9"/>
    </row>
    <row r="25" spans="1:7" x14ac:dyDescent="0.25">
      <c r="A25" s="4" t="s">
        <v>10</v>
      </c>
      <c r="B25" s="1"/>
      <c r="C25" s="1"/>
      <c r="D25" s="1"/>
      <c r="E25" s="1"/>
      <c r="F25" s="1"/>
      <c r="G25" s="1"/>
    </row>
    <row r="26" spans="1:7" x14ac:dyDescent="0.25">
      <c r="A26" s="4" t="s">
        <v>11</v>
      </c>
      <c r="B26" s="10"/>
      <c r="C26" s="1"/>
      <c r="D26" s="1"/>
      <c r="E26" s="1"/>
      <c r="F26" s="1"/>
      <c r="G26" s="1"/>
    </row>
    <row r="27" spans="1:7" x14ac:dyDescent="0.25">
      <c r="A27" s="4"/>
      <c r="B27" s="10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2" t="s">
        <v>12</v>
      </c>
      <c r="B29" s="1"/>
      <c r="C29" s="1"/>
      <c r="D29" s="1"/>
      <c r="E29" s="1"/>
      <c r="F29" s="1"/>
      <c r="G29" s="1"/>
    </row>
    <row r="30" spans="1:7" x14ac:dyDescent="0.25">
      <c r="A30" s="2" t="s">
        <v>13</v>
      </c>
      <c r="B30" s="1"/>
      <c r="C30" s="1"/>
      <c r="D30" s="1"/>
      <c r="E30" s="1"/>
      <c r="F30" s="1"/>
      <c r="G30" s="1"/>
    </row>
    <row r="31" spans="1:7" x14ac:dyDescent="0.25">
      <c r="A31" s="2" t="s">
        <v>2</v>
      </c>
      <c r="B31" s="1"/>
      <c r="C31" s="1"/>
      <c r="D31" s="1"/>
      <c r="E31" s="1"/>
      <c r="F31" s="1"/>
      <c r="G31" s="1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ht="23.25" customHeight="1" x14ac:dyDescent="0.25">
      <c r="A33" s="38" t="s">
        <v>3</v>
      </c>
      <c r="B33" s="40" t="s">
        <v>14</v>
      </c>
      <c r="C33" s="40"/>
      <c r="D33" s="31" t="s">
        <v>15</v>
      </c>
      <c r="E33" s="40" t="s">
        <v>5</v>
      </c>
      <c r="F33" s="40"/>
      <c r="G33" s="31" t="s">
        <v>16</v>
      </c>
    </row>
    <row r="34" spans="1:7" ht="21.75" customHeight="1" x14ac:dyDescent="0.25">
      <c r="A34" s="39"/>
      <c r="B34" s="13" t="s">
        <v>17</v>
      </c>
      <c r="C34" s="13" t="s">
        <v>18</v>
      </c>
      <c r="D34" s="32"/>
      <c r="E34" s="13" t="s">
        <v>17</v>
      </c>
      <c r="F34" s="13" t="s">
        <v>18</v>
      </c>
      <c r="G34" s="32"/>
    </row>
    <row r="35" spans="1:7" x14ac:dyDescent="0.25">
      <c r="A35" s="14"/>
      <c r="B35" s="14"/>
      <c r="C35" s="14"/>
      <c r="D35" s="14"/>
      <c r="E35" s="14"/>
      <c r="F35" s="14"/>
      <c r="G35" s="14"/>
    </row>
    <row r="36" spans="1:7" x14ac:dyDescent="0.25">
      <c r="A36" s="6">
        <v>2005</v>
      </c>
      <c r="B36" s="6">
        <v>337958000</v>
      </c>
      <c r="C36" s="6">
        <f t="shared" ref="C36:C49" si="2">+B9</f>
        <v>23081045.990323462</v>
      </c>
      <c r="D36" s="15">
        <f>(+C36/B36)*100</f>
        <v>6.829560475065974</v>
      </c>
      <c r="E36" s="6">
        <v>41927699</v>
      </c>
      <c r="F36" s="6">
        <f t="shared" ref="F36:F49" si="3">+D9</f>
        <v>2217442</v>
      </c>
      <c r="G36" s="15">
        <f>(+F36/E36)*100</f>
        <v>5.2887281031091167</v>
      </c>
    </row>
    <row r="37" spans="1:7" x14ac:dyDescent="0.25">
      <c r="A37" s="6">
        <v>2006</v>
      </c>
      <c r="B37" s="6">
        <v>381604000</v>
      </c>
      <c r="C37" s="6">
        <f t="shared" si="2"/>
        <v>26251547.800958429</v>
      </c>
      <c r="D37" s="15">
        <f>(+C37/B37)*100</f>
        <v>6.8792643161388316</v>
      </c>
      <c r="E37" s="6">
        <v>42440628</v>
      </c>
      <c r="F37" s="6">
        <f t="shared" si="3"/>
        <v>2257441</v>
      </c>
      <c r="G37" s="15">
        <f>(+F37/E37)*100</f>
        <v>5.3190565417646507</v>
      </c>
    </row>
    <row r="38" spans="1:7" x14ac:dyDescent="0.25">
      <c r="A38" s="6">
        <v>2007</v>
      </c>
      <c r="B38" s="6">
        <v>428506000</v>
      </c>
      <c r="C38" s="6">
        <f t="shared" si="2"/>
        <v>30041249.520100731</v>
      </c>
      <c r="D38" s="15">
        <f t="shared" ref="D38:D49" si="4">(+C38/B38)*100</f>
        <v>7.0106951874887944</v>
      </c>
      <c r="E38" s="6">
        <v>42937542</v>
      </c>
      <c r="F38" s="6">
        <f t="shared" si="3"/>
        <v>2286126</v>
      </c>
      <c r="G38" s="15">
        <f t="shared" ref="G38:G49" si="5">(+F38/E38)*100</f>
        <v>5.324305708976075</v>
      </c>
    </row>
    <row r="39" spans="1:7" x14ac:dyDescent="0.25">
      <c r="A39" s="6">
        <v>2008</v>
      </c>
      <c r="B39" s="6">
        <v>476554000</v>
      </c>
      <c r="C39" s="6">
        <f t="shared" si="2"/>
        <v>33527627.444044735</v>
      </c>
      <c r="D39" s="15">
        <f t="shared" si="4"/>
        <v>7.0354309152886625</v>
      </c>
      <c r="E39" s="6">
        <v>43415055</v>
      </c>
      <c r="F39" s="6">
        <f t="shared" si="3"/>
        <v>2309689</v>
      </c>
      <c r="G39" s="15">
        <f t="shared" si="5"/>
        <v>5.3200185972354523</v>
      </c>
    </row>
    <row r="40" spans="1:7" x14ac:dyDescent="0.25">
      <c r="A40" s="6">
        <v>2009</v>
      </c>
      <c r="B40" s="6">
        <v>501574000</v>
      </c>
      <c r="C40" s="6">
        <f t="shared" si="2"/>
        <v>36221758.621411204</v>
      </c>
      <c r="D40" s="15">
        <f t="shared" si="4"/>
        <v>7.2216180705960049</v>
      </c>
      <c r="E40" s="6">
        <v>43884616</v>
      </c>
      <c r="F40" s="6">
        <f t="shared" si="3"/>
        <v>2331389</v>
      </c>
      <c r="G40" s="15">
        <f t="shared" si="5"/>
        <v>5.3125427826462008</v>
      </c>
    </row>
    <row r="41" spans="1:7" x14ac:dyDescent="0.25">
      <c r="A41" s="6">
        <v>2010</v>
      </c>
      <c r="B41" s="6">
        <v>544060000</v>
      </c>
      <c r="C41" s="6">
        <f t="shared" si="2"/>
        <v>39670555.77379784</v>
      </c>
      <c r="D41" s="15">
        <f t="shared" si="4"/>
        <v>7.2915773579748269</v>
      </c>
      <c r="E41" s="6">
        <v>44349775</v>
      </c>
      <c r="F41" s="6">
        <f t="shared" si="3"/>
        <v>2353410</v>
      </c>
      <c r="G41" s="15">
        <f t="shared" si="5"/>
        <v>5.3064756247354126</v>
      </c>
    </row>
    <row r="42" spans="1:7" x14ac:dyDescent="0.25">
      <c r="A42" s="6">
        <v>2011</v>
      </c>
      <c r="B42" s="6">
        <v>619023000</v>
      </c>
      <c r="C42" s="6">
        <f t="shared" si="2"/>
        <v>45599068.725216463</v>
      </c>
      <c r="D42" s="15">
        <f t="shared" si="4"/>
        <v>7.3662963613979544</v>
      </c>
      <c r="E42" s="6">
        <v>44796093</v>
      </c>
      <c r="F42" s="6">
        <f t="shared" si="3"/>
        <v>2379920</v>
      </c>
      <c r="G42" s="15">
        <f t="shared" si="5"/>
        <v>5.3127847555812515</v>
      </c>
    </row>
    <row r="43" spans="1:7" x14ac:dyDescent="0.25">
      <c r="A43" s="6">
        <v>2012</v>
      </c>
      <c r="B43" s="6">
        <v>666507000</v>
      </c>
      <c r="C43" s="6">
        <f t="shared" si="2"/>
        <v>49268481.573473722</v>
      </c>
      <c r="D43" s="15">
        <f t="shared" si="4"/>
        <v>7.3920426302309981</v>
      </c>
      <c r="E43" s="6">
        <v>45217714</v>
      </c>
      <c r="F43" s="6">
        <f t="shared" si="3"/>
        <v>2410046</v>
      </c>
      <c r="G43" s="15">
        <f t="shared" si="5"/>
        <v>5.32987138624478</v>
      </c>
    </row>
    <row r="44" spans="1:7" x14ac:dyDescent="0.25">
      <c r="A44" s="6">
        <v>2013</v>
      </c>
      <c r="B44" s="6">
        <v>714093000</v>
      </c>
      <c r="C44" s="6">
        <f t="shared" si="2"/>
        <v>52871940.969543748</v>
      </c>
      <c r="D44" s="15">
        <f t="shared" si="4"/>
        <v>7.4040693536477393</v>
      </c>
      <c r="E44" s="6">
        <v>45622930</v>
      </c>
      <c r="F44" s="6">
        <f t="shared" si="3"/>
        <v>2428850</v>
      </c>
      <c r="G44" s="15">
        <f t="shared" si="5"/>
        <v>5.3237483870501086</v>
      </c>
    </row>
    <row r="45" spans="1:7" x14ac:dyDescent="0.25">
      <c r="A45" s="6">
        <v>2014</v>
      </c>
      <c r="B45" s="6">
        <v>762903000</v>
      </c>
      <c r="C45" s="6">
        <f t="shared" si="2"/>
        <v>57048326.721967697</v>
      </c>
      <c r="D45" s="15">
        <f t="shared" si="4"/>
        <v>7.477795567977541</v>
      </c>
      <c r="E45" s="6">
        <v>46021270</v>
      </c>
      <c r="F45" s="6">
        <f t="shared" si="3"/>
        <v>2436071</v>
      </c>
      <c r="G45" s="15">
        <f t="shared" si="5"/>
        <v>5.2933589186043761</v>
      </c>
    </row>
    <row r="46" spans="1:7" x14ac:dyDescent="0.25">
      <c r="A46" s="6">
        <v>2015</v>
      </c>
      <c r="B46" s="6">
        <v>804692000</v>
      </c>
      <c r="C46" s="6">
        <f t="shared" si="2"/>
        <v>62338473.878270231</v>
      </c>
      <c r="D46" s="15">
        <f t="shared" si="4"/>
        <v>7.7468738198304727</v>
      </c>
      <c r="E46" s="6">
        <v>46431100</v>
      </c>
      <c r="F46" s="6">
        <f t="shared" si="3"/>
        <v>2431666</v>
      </c>
      <c r="G46" s="15">
        <f t="shared" si="5"/>
        <v>5.2371492383337896</v>
      </c>
    </row>
    <row r="47" spans="1:7" x14ac:dyDescent="0.25">
      <c r="A47" s="6">
        <v>2016</v>
      </c>
      <c r="B47" s="6">
        <v>863782000</v>
      </c>
      <c r="C47" s="6">
        <f t="shared" si="2"/>
        <v>67102038.034271732</v>
      </c>
      <c r="D47" s="15">
        <f t="shared" si="4"/>
        <v>7.7683996696240181</v>
      </c>
      <c r="E47" s="6">
        <v>46900058</v>
      </c>
      <c r="F47" s="6">
        <f t="shared" si="3"/>
        <v>2420516</v>
      </c>
      <c r="G47" s="15">
        <f t="shared" si="5"/>
        <v>5.1610085428892223</v>
      </c>
    </row>
    <row r="48" spans="1:7" x14ac:dyDescent="0.25">
      <c r="A48" s="6">
        <v>2017</v>
      </c>
      <c r="B48" s="6">
        <v>920471000</v>
      </c>
      <c r="C48" s="6">
        <f t="shared" si="2"/>
        <v>72286225.905856103</v>
      </c>
      <c r="D48" s="15">
        <f t="shared" si="4"/>
        <v>7.8531779823433983</v>
      </c>
      <c r="E48" s="6">
        <v>47407570</v>
      </c>
      <c r="F48" s="6">
        <f t="shared" si="3"/>
        <v>2414616</v>
      </c>
      <c r="G48" s="15">
        <f t="shared" si="5"/>
        <v>5.0933131565275334</v>
      </c>
    </row>
    <row r="49" spans="1:7" x14ac:dyDescent="0.25">
      <c r="A49" s="6" t="s">
        <v>19</v>
      </c>
      <c r="B49" s="6">
        <v>985931000</v>
      </c>
      <c r="C49" s="6">
        <f t="shared" si="2"/>
        <v>77619353.184314385</v>
      </c>
      <c r="D49" s="15">
        <f t="shared" si="4"/>
        <v>7.8726962824289313</v>
      </c>
      <c r="E49" s="6">
        <v>48258494</v>
      </c>
      <c r="F49" s="6">
        <f t="shared" si="3"/>
        <v>2427129</v>
      </c>
      <c r="G49" s="15">
        <f t="shared" si="5"/>
        <v>5.0294337821648556</v>
      </c>
    </row>
    <row r="50" spans="1:7" x14ac:dyDescent="0.25">
      <c r="A50" s="16"/>
      <c r="B50" s="8"/>
      <c r="C50" s="8"/>
      <c r="D50" s="17"/>
      <c r="E50" s="8"/>
      <c r="F50" s="8"/>
      <c r="G50" s="8"/>
    </row>
    <row r="51" spans="1:7" x14ac:dyDescent="0.25">
      <c r="A51" s="29" t="s">
        <v>9</v>
      </c>
      <c r="B51" s="29"/>
      <c r="C51" s="29"/>
      <c r="D51" s="29"/>
      <c r="E51" s="29"/>
      <c r="F51" s="29"/>
      <c r="G51" s="29"/>
    </row>
    <row r="52" spans="1:7" x14ac:dyDescent="0.25">
      <c r="A52" s="4" t="s">
        <v>20</v>
      </c>
      <c r="B52" s="1"/>
      <c r="C52" s="1"/>
      <c r="D52" s="1"/>
      <c r="E52" s="1"/>
      <c r="F52" s="1"/>
      <c r="G52" s="1"/>
    </row>
    <row r="53" spans="1:7" x14ac:dyDescent="0.25">
      <c r="A53" s="4" t="s">
        <v>21</v>
      </c>
      <c r="B53" s="1"/>
      <c r="C53" s="1"/>
      <c r="D53" s="1"/>
      <c r="E53" s="1"/>
      <c r="F53" s="1"/>
      <c r="G53" s="1"/>
    </row>
    <row r="54" spans="1:7" x14ac:dyDescent="0.25">
      <c r="A54" s="18" t="s">
        <v>22</v>
      </c>
      <c r="B54" s="1"/>
      <c r="C54" s="1"/>
      <c r="D54" s="1"/>
      <c r="E54" s="1"/>
      <c r="F54" s="1"/>
      <c r="G54" s="1"/>
    </row>
    <row r="55" spans="1:7" x14ac:dyDescent="0.25">
      <c r="A55" s="4" t="s">
        <v>23</v>
      </c>
      <c r="B55" s="1"/>
      <c r="C55" s="1"/>
      <c r="D55" s="1"/>
      <c r="E55" s="1"/>
      <c r="F55" s="1"/>
    </row>
    <row r="56" spans="1:7" x14ac:dyDescent="0.25">
      <c r="A56" s="4"/>
      <c r="B56" s="1"/>
      <c r="C56" s="1"/>
      <c r="D56" s="1"/>
      <c r="E56" s="1"/>
      <c r="F56" s="1"/>
      <c r="G56" s="1"/>
    </row>
    <row r="57" spans="1:7" x14ac:dyDescent="0.25">
      <c r="A57" s="4"/>
      <c r="B57" s="1"/>
      <c r="C57" s="1"/>
      <c r="D57" s="1"/>
      <c r="E57" s="1"/>
      <c r="F57" s="1"/>
      <c r="G57" s="1"/>
    </row>
    <row r="58" spans="1:7" x14ac:dyDescent="0.25">
      <c r="A58" s="2" t="s">
        <v>24</v>
      </c>
      <c r="B58" s="1"/>
      <c r="C58" s="1"/>
      <c r="D58" s="1"/>
      <c r="E58" s="1"/>
      <c r="F58" s="1"/>
      <c r="G58" s="1"/>
    </row>
    <row r="59" spans="1:7" x14ac:dyDescent="0.25">
      <c r="A59" s="2" t="s">
        <v>25</v>
      </c>
      <c r="B59" s="1"/>
      <c r="C59" s="1"/>
      <c r="D59" s="1"/>
      <c r="E59" s="1"/>
      <c r="F59" s="1"/>
      <c r="G59" s="1"/>
    </row>
    <row r="60" spans="1:7" x14ac:dyDescent="0.25">
      <c r="A60" s="2" t="s">
        <v>2</v>
      </c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ht="21.75" customHeight="1" x14ac:dyDescent="0.25">
      <c r="A62" s="33" t="s">
        <v>3</v>
      </c>
      <c r="B62" s="35" t="s">
        <v>26</v>
      </c>
      <c r="C62" s="35"/>
      <c r="D62" s="36" t="s">
        <v>27</v>
      </c>
      <c r="E62" s="35" t="s">
        <v>5</v>
      </c>
      <c r="F62" s="35"/>
      <c r="G62" s="36" t="s">
        <v>28</v>
      </c>
    </row>
    <row r="63" spans="1:7" ht="24" customHeight="1" x14ac:dyDescent="0.25">
      <c r="A63" s="34"/>
      <c r="B63" s="3" t="s">
        <v>29</v>
      </c>
      <c r="C63" s="3" t="s">
        <v>18</v>
      </c>
      <c r="D63" s="37"/>
      <c r="E63" s="3" t="s">
        <v>29</v>
      </c>
      <c r="F63" s="3" t="s">
        <v>18</v>
      </c>
      <c r="G63" s="37"/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6">
        <v>2005</v>
      </c>
      <c r="B65" s="6">
        <v>51006836.994798847</v>
      </c>
      <c r="C65" s="6">
        <f t="shared" ref="C65:C78" si="6">+B9</f>
        <v>23081045.990323462</v>
      </c>
      <c r="D65" s="15">
        <f>(+C65/B65)*100</f>
        <v>45.250886646190253</v>
      </c>
      <c r="E65" s="6">
        <v>5599699</v>
      </c>
      <c r="F65" s="6">
        <f t="shared" ref="F65:F78" si="7">+D9</f>
        <v>2217442</v>
      </c>
      <c r="G65" s="15">
        <f>(+F65/E65)*100</f>
        <v>39.599307034181656</v>
      </c>
    </row>
    <row r="66" spans="1:7" x14ac:dyDescent="0.25">
      <c r="A66" s="6">
        <v>2006</v>
      </c>
      <c r="B66" s="6">
        <v>57285047.717201263</v>
      </c>
      <c r="C66" s="6">
        <f t="shared" si="6"/>
        <v>26251547.800958429</v>
      </c>
      <c r="D66" s="15">
        <f>(+C66/B66)*100</f>
        <v>45.826177767284548</v>
      </c>
      <c r="E66" s="6">
        <v>5662737</v>
      </c>
      <c r="F66" s="6">
        <f t="shared" si="7"/>
        <v>2257441</v>
      </c>
      <c r="G66" s="15">
        <f>(+F66/E66)*100</f>
        <v>39.864839211144712</v>
      </c>
    </row>
    <row r="67" spans="1:7" x14ac:dyDescent="0.25">
      <c r="A67" s="6">
        <v>2007</v>
      </c>
      <c r="B67" s="6">
        <v>64513561.945045002</v>
      </c>
      <c r="C67" s="6">
        <f t="shared" si="6"/>
        <v>30041249.520100731</v>
      </c>
      <c r="D67" s="15">
        <f t="shared" ref="D67:D78" si="8">(+C67/B67)*100</f>
        <v>46.565789602023457</v>
      </c>
      <c r="E67" s="6">
        <v>5724127</v>
      </c>
      <c r="F67" s="6">
        <f t="shared" si="7"/>
        <v>2286126</v>
      </c>
      <c r="G67" s="15">
        <f t="shared" ref="G67:G78" si="9">(+F67/E67)*100</f>
        <v>39.938422051083073</v>
      </c>
    </row>
    <row r="68" spans="1:7" x14ac:dyDescent="0.25">
      <c r="A68" s="6">
        <v>2008</v>
      </c>
      <c r="B68" s="6">
        <v>68424948.818984181</v>
      </c>
      <c r="C68" s="6">
        <f t="shared" si="6"/>
        <v>33527627.444044735</v>
      </c>
      <c r="D68" s="15">
        <f t="shared" si="8"/>
        <v>48.999126813731209</v>
      </c>
      <c r="E68" s="6">
        <v>5783831</v>
      </c>
      <c r="F68" s="6">
        <f t="shared" si="7"/>
        <v>2309689</v>
      </c>
      <c r="G68" s="15">
        <f t="shared" si="9"/>
        <v>39.933549234063022</v>
      </c>
    </row>
    <row r="69" spans="1:7" x14ac:dyDescent="0.25">
      <c r="A69" s="6">
        <v>2009</v>
      </c>
      <c r="B69" s="6">
        <v>71308814.97403723</v>
      </c>
      <c r="C69" s="6">
        <f t="shared" si="6"/>
        <v>36221758.621411204</v>
      </c>
      <c r="D69" s="15">
        <f t="shared" si="8"/>
        <v>50.795625526239853</v>
      </c>
      <c r="E69" s="6">
        <v>5843258</v>
      </c>
      <c r="F69" s="6">
        <f t="shared" si="7"/>
        <v>2331389</v>
      </c>
      <c r="G69" s="15">
        <f t="shared" si="9"/>
        <v>39.898785917034644</v>
      </c>
    </row>
    <row r="70" spans="1:7" x14ac:dyDescent="0.25">
      <c r="A70" s="6">
        <v>2010</v>
      </c>
      <c r="B70" s="6">
        <v>75981871.421071604</v>
      </c>
      <c r="C70" s="6">
        <f t="shared" si="6"/>
        <v>39670555.77379784</v>
      </c>
      <c r="D70" s="15">
        <f t="shared" si="8"/>
        <v>52.21055369109564</v>
      </c>
      <c r="E70" s="6">
        <v>5902729</v>
      </c>
      <c r="F70" s="6">
        <f t="shared" si="7"/>
        <v>2353410</v>
      </c>
      <c r="G70" s="15">
        <f t="shared" si="9"/>
        <v>39.869863583437429</v>
      </c>
    </row>
    <row r="71" spans="1:7" x14ac:dyDescent="0.25">
      <c r="A71" s="6">
        <v>2011</v>
      </c>
      <c r="B71" s="6">
        <v>85578122.073564768</v>
      </c>
      <c r="C71" s="6">
        <f t="shared" si="6"/>
        <v>45599068.725216463</v>
      </c>
      <c r="D71" s="15">
        <f t="shared" si="8"/>
        <v>53.283558484747459</v>
      </c>
      <c r="E71" s="6">
        <v>5959950</v>
      </c>
      <c r="F71" s="6">
        <f t="shared" si="7"/>
        <v>2379920</v>
      </c>
      <c r="G71" s="15">
        <f t="shared" si="9"/>
        <v>39.931878623142815</v>
      </c>
    </row>
    <row r="72" spans="1:7" x14ac:dyDescent="0.25">
      <c r="A72" s="6">
        <v>2012</v>
      </c>
      <c r="B72" s="6">
        <v>92318043.676536456</v>
      </c>
      <c r="C72" s="6">
        <f t="shared" si="6"/>
        <v>49268481.573473722</v>
      </c>
      <c r="D72" s="15">
        <f t="shared" si="8"/>
        <v>53.368203670021877</v>
      </c>
      <c r="E72" s="6">
        <v>6013862</v>
      </c>
      <c r="F72" s="6">
        <f t="shared" si="7"/>
        <v>2410046</v>
      </c>
      <c r="G72" s="15">
        <f t="shared" si="9"/>
        <v>40.074847078300103</v>
      </c>
    </row>
    <row r="73" spans="1:7" x14ac:dyDescent="0.25">
      <c r="A73" s="6">
        <v>2013</v>
      </c>
      <c r="B73" s="6">
        <v>98572848.541745111</v>
      </c>
      <c r="C73" s="6">
        <f t="shared" si="6"/>
        <v>52871940.969543748</v>
      </c>
      <c r="D73" s="15">
        <f t="shared" si="8"/>
        <v>53.637428309838022</v>
      </c>
      <c r="E73" s="6">
        <v>6066128</v>
      </c>
      <c r="F73" s="6">
        <f t="shared" si="7"/>
        <v>2428850</v>
      </c>
      <c r="G73" s="15">
        <f t="shared" si="9"/>
        <v>40.039544170515363</v>
      </c>
    </row>
    <row r="74" spans="1:7" x14ac:dyDescent="0.25">
      <c r="A74" s="6">
        <v>2014</v>
      </c>
      <c r="B74" s="6">
        <v>106818961.32105798</v>
      </c>
      <c r="C74" s="6">
        <f t="shared" si="6"/>
        <v>57048326.721967697</v>
      </c>
      <c r="D74" s="15">
        <f t="shared" si="8"/>
        <v>53.406554432318153</v>
      </c>
      <c r="E74" s="6">
        <v>6118257</v>
      </c>
      <c r="F74" s="6">
        <f t="shared" si="7"/>
        <v>2436071</v>
      </c>
      <c r="G74" s="15">
        <f t="shared" si="9"/>
        <v>39.816421572353036</v>
      </c>
    </row>
    <row r="75" spans="1:7" x14ac:dyDescent="0.25">
      <c r="A75" s="6">
        <v>2015</v>
      </c>
      <c r="B75" s="6">
        <v>115446256.9833156</v>
      </c>
      <c r="C75" s="6">
        <f t="shared" si="6"/>
        <v>62338473.878270231</v>
      </c>
      <c r="D75" s="15">
        <f t="shared" si="8"/>
        <v>53.997830252114142</v>
      </c>
      <c r="E75" s="6">
        <v>6172103</v>
      </c>
      <c r="F75" s="6">
        <f t="shared" si="7"/>
        <v>2431666</v>
      </c>
      <c r="G75" s="15">
        <f t="shared" si="9"/>
        <v>39.397689895972249</v>
      </c>
    </row>
    <row r="76" spans="1:7" x14ac:dyDescent="0.25">
      <c r="A76" s="6">
        <v>2016</v>
      </c>
      <c r="B76" s="6">
        <v>126021644.07252638</v>
      </c>
      <c r="C76" s="6">
        <f t="shared" si="6"/>
        <v>67102038.034271732</v>
      </c>
      <c r="D76" s="15">
        <f t="shared" si="8"/>
        <v>53.246439155843753</v>
      </c>
      <c r="E76" s="6">
        <v>6233144</v>
      </c>
      <c r="F76" s="6">
        <f t="shared" si="7"/>
        <v>2420516</v>
      </c>
      <c r="G76" s="15">
        <f t="shared" si="9"/>
        <v>38.832987012653646</v>
      </c>
    </row>
    <row r="77" spans="1:7" x14ac:dyDescent="0.25">
      <c r="A77" s="6">
        <v>2017</v>
      </c>
      <c r="B77" s="6">
        <v>132368590.65390421</v>
      </c>
      <c r="C77" s="6">
        <f t="shared" si="6"/>
        <v>72286225.905856103</v>
      </c>
      <c r="D77" s="15">
        <f t="shared" si="8"/>
        <v>54.609802483172409</v>
      </c>
      <c r="E77" s="6">
        <v>6299264</v>
      </c>
      <c r="F77" s="6">
        <f t="shared" si="7"/>
        <v>2414616</v>
      </c>
      <c r="G77" s="15">
        <f t="shared" si="9"/>
        <v>38.331716213195698</v>
      </c>
    </row>
    <row r="78" spans="1:7" x14ac:dyDescent="0.25">
      <c r="A78" s="6" t="s">
        <v>30</v>
      </c>
      <c r="B78" s="6">
        <v>141866285.36304301</v>
      </c>
      <c r="C78" s="6">
        <f t="shared" si="6"/>
        <v>77619353.184314385</v>
      </c>
      <c r="D78" s="15">
        <f t="shared" si="8"/>
        <v>54.713036988092369</v>
      </c>
      <c r="E78" s="6">
        <v>6407102</v>
      </c>
      <c r="F78" s="6">
        <f t="shared" si="7"/>
        <v>2427129</v>
      </c>
      <c r="G78" s="15">
        <f t="shared" si="9"/>
        <v>37.881853605577056</v>
      </c>
    </row>
    <row r="79" spans="1:7" x14ac:dyDescent="0.25">
      <c r="A79" s="16"/>
      <c r="B79" s="8"/>
      <c r="C79" s="8"/>
      <c r="D79" s="8"/>
      <c r="E79" s="8"/>
      <c r="F79" s="8"/>
      <c r="G79" s="8"/>
    </row>
    <row r="80" spans="1:7" x14ac:dyDescent="0.25">
      <c r="A80" s="29" t="s">
        <v>9</v>
      </c>
      <c r="B80" s="29"/>
      <c r="C80" s="29"/>
      <c r="D80" s="29"/>
      <c r="E80" s="29"/>
      <c r="F80" s="29"/>
      <c r="G80" s="29"/>
    </row>
    <row r="81" spans="1:7" x14ac:dyDescent="0.25">
      <c r="A81" s="4" t="s">
        <v>20</v>
      </c>
      <c r="B81" s="1"/>
      <c r="C81" s="1"/>
      <c r="D81" s="1"/>
      <c r="E81" s="1"/>
      <c r="F81" s="1"/>
      <c r="G81" s="1"/>
    </row>
    <row r="82" spans="1:7" x14ac:dyDescent="0.25">
      <c r="A82" s="4" t="s">
        <v>21</v>
      </c>
      <c r="B82" s="1"/>
      <c r="C82" s="1"/>
      <c r="D82" s="1"/>
      <c r="E82" s="1"/>
      <c r="F82" s="1"/>
      <c r="G82" s="1"/>
    </row>
    <row r="83" spans="1:7" x14ac:dyDescent="0.25">
      <c r="A83" s="18" t="s">
        <v>31</v>
      </c>
      <c r="B83" s="1"/>
      <c r="C83" s="1"/>
      <c r="D83" s="1"/>
      <c r="E83" s="1"/>
      <c r="F83" s="1"/>
      <c r="G83" s="1"/>
    </row>
    <row r="84" spans="1:7" x14ac:dyDescent="0.25">
      <c r="A84" s="4" t="s">
        <v>32</v>
      </c>
      <c r="B84" s="1"/>
      <c r="C84" s="1"/>
      <c r="D84" s="1"/>
      <c r="E84" s="1"/>
      <c r="F84" s="1"/>
    </row>
    <row r="85" spans="1:7" x14ac:dyDescent="0.25">
      <c r="A85" s="4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2" t="s">
        <v>33</v>
      </c>
      <c r="B87" s="4"/>
      <c r="C87" s="4"/>
      <c r="D87" s="4"/>
      <c r="E87" s="1"/>
      <c r="F87" s="1"/>
      <c r="G87" s="1"/>
    </row>
    <row r="88" spans="1:7" x14ac:dyDescent="0.25">
      <c r="A88" s="2" t="s">
        <v>34</v>
      </c>
      <c r="B88" s="4"/>
      <c r="C88" s="4"/>
      <c r="D88" s="4"/>
      <c r="E88" s="1"/>
      <c r="F88" s="1"/>
      <c r="G88" s="1"/>
    </row>
    <row r="89" spans="1:7" x14ac:dyDescent="0.25">
      <c r="A89" s="2" t="s">
        <v>35</v>
      </c>
      <c r="B89" s="4"/>
      <c r="C89" s="4"/>
      <c r="D89" s="4"/>
      <c r="E89" s="1"/>
      <c r="F89" s="1"/>
      <c r="G89" s="1"/>
    </row>
    <row r="90" spans="1:7" x14ac:dyDescent="0.25">
      <c r="A90" s="2" t="s">
        <v>2</v>
      </c>
      <c r="B90" s="4"/>
      <c r="C90" s="4"/>
      <c r="D90" s="4"/>
      <c r="E90" s="1"/>
      <c r="F90" s="1"/>
      <c r="G90" s="1"/>
    </row>
    <row r="91" spans="1:7" x14ac:dyDescent="0.25">
      <c r="A91" s="2"/>
      <c r="B91" s="4"/>
      <c r="C91" s="4"/>
      <c r="D91" s="4"/>
      <c r="E91" s="1"/>
      <c r="F91" s="1"/>
      <c r="G91" s="1"/>
    </row>
    <row r="92" spans="1:7" x14ac:dyDescent="0.25">
      <c r="A92" s="19" t="s">
        <v>3</v>
      </c>
      <c r="B92" s="20" t="s">
        <v>17</v>
      </c>
      <c r="C92" s="20" t="s">
        <v>29</v>
      </c>
      <c r="D92" s="20" t="s">
        <v>18</v>
      </c>
      <c r="E92" s="1"/>
      <c r="F92" s="1"/>
      <c r="G92" s="1"/>
    </row>
    <row r="93" spans="1:7" x14ac:dyDescent="0.25">
      <c r="A93" s="21"/>
      <c r="B93" s="22"/>
      <c r="C93" s="21"/>
      <c r="D93" s="22"/>
      <c r="E93" s="1"/>
      <c r="F93" s="1"/>
      <c r="G93" s="1"/>
    </row>
    <row r="94" spans="1:7" x14ac:dyDescent="0.25">
      <c r="A94" s="6">
        <v>2006</v>
      </c>
      <c r="B94" s="23">
        <v>6.7168686984440171</v>
      </c>
      <c r="C94" s="23">
        <v>7.1712221705884787</v>
      </c>
      <c r="D94" s="23">
        <f t="shared" ref="D94:D106" si="10">+((C10/C9)-1)*100</f>
        <v>8.1152824956745029</v>
      </c>
      <c r="E94" s="24"/>
      <c r="F94" s="23"/>
      <c r="G94" s="23"/>
    </row>
    <row r="95" spans="1:7" x14ac:dyDescent="0.25">
      <c r="A95" s="6">
        <v>2007</v>
      </c>
      <c r="B95" s="23">
        <v>6.7381946909097508</v>
      </c>
      <c r="C95" s="23">
        <v>7.0185466227802067</v>
      </c>
      <c r="D95" s="23">
        <f t="shared" si="10"/>
        <v>8.5484206060693744</v>
      </c>
      <c r="E95" s="24"/>
      <c r="F95" s="23"/>
      <c r="G95" s="23"/>
    </row>
    <row r="96" spans="1:7" x14ac:dyDescent="0.25">
      <c r="A96" s="6">
        <v>2008</v>
      </c>
      <c r="B96" s="23">
        <v>3.2834461861654063</v>
      </c>
      <c r="C96" s="23">
        <v>1.6888283178017787</v>
      </c>
      <c r="D96" s="23">
        <f t="shared" si="10"/>
        <v>3.5397561636801189</v>
      </c>
      <c r="E96" s="24"/>
      <c r="F96" s="23"/>
      <c r="G96" s="23"/>
    </row>
    <row r="97" spans="1:7" x14ac:dyDescent="0.25">
      <c r="A97" s="6">
        <v>2009</v>
      </c>
      <c r="B97" s="23">
        <v>1.1396486454806194</v>
      </c>
      <c r="C97" s="23">
        <v>-0.64475233179389591</v>
      </c>
      <c r="D97" s="23">
        <f t="shared" si="10"/>
        <v>2.8906514427387897</v>
      </c>
      <c r="E97" s="24"/>
      <c r="F97" s="23"/>
      <c r="G97" s="23"/>
    </row>
    <row r="98" spans="1:7" x14ac:dyDescent="0.25">
      <c r="A98" s="6">
        <v>2010</v>
      </c>
      <c r="B98" s="23">
        <v>4.4946589707092244</v>
      </c>
      <c r="C98" s="23">
        <v>3.3066588891521747</v>
      </c>
      <c r="D98" s="23">
        <f t="shared" si="10"/>
        <v>4.6706964834105191</v>
      </c>
      <c r="E98" s="24"/>
      <c r="F98" s="23"/>
      <c r="G98" s="23"/>
    </row>
    <row r="99" spans="1:7" x14ac:dyDescent="0.25">
      <c r="A99" s="6">
        <v>2011</v>
      </c>
      <c r="B99" s="23">
        <v>6.9478919817355518</v>
      </c>
      <c r="C99" s="23">
        <v>8.2049653274045795</v>
      </c>
      <c r="D99" s="23">
        <f t="shared" si="10"/>
        <v>8.4570811256580605</v>
      </c>
      <c r="E99" s="24"/>
      <c r="F99" s="23"/>
      <c r="G99" s="23"/>
    </row>
    <row r="100" spans="1:7" x14ac:dyDescent="0.25">
      <c r="A100" s="6">
        <v>2012</v>
      </c>
      <c r="B100" s="23">
        <v>3.9126357671611487</v>
      </c>
      <c r="C100" s="23">
        <v>4.0474210328914211</v>
      </c>
      <c r="D100" s="23">
        <f t="shared" si="10"/>
        <v>3.6511977519811722</v>
      </c>
      <c r="E100" s="24"/>
      <c r="F100" s="23"/>
      <c r="G100" s="23"/>
    </row>
    <row r="101" spans="1:7" x14ac:dyDescent="0.25">
      <c r="A101" s="6">
        <v>2013</v>
      </c>
      <c r="B101" s="23">
        <v>5.1339935199567179</v>
      </c>
      <c r="C101" s="23">
        <v>4.399341744377395</v>
      </c>
      <c r="D101" s="23">
        <f t="shared" si="10"/>
        <v>4.9619708601084556</v>
      </c>
      <c r="E101" s="24"/>
      <c r="F101" s="23"/>
      <c r="G101" s="23"/>
    </row>
    <row r="102" spans="1:7" x14ac:dyDescent="0.25">
      <c r="A102" s="6">
        <v>2014</v>
      </c>
      <c r="B102" s="23">
        <v>4.4990300011097162</v>
      </c>
      <c r="C102" s="23">
        <v>6.8426109409716105</v>
      </c>
      <c r="D102" s="23">
        <f t="shared" si="10"/>
        <v>4.1794074234462242</v>
      </c>
      <c r="E102" s="24"/>
      <c r="F102" s="23"/>
      <c r="G102" s="23"/>
    </row>
    <row r="103" spans="1:7" x14ac:dyDescent="0.25">
      <c r="A103" s="6">
        <v>2015</v>
      </c>
      <c r="B103" s="23">
        <v>2.9559013752752321</v>
      </c>
      <c r="C103" s="23">
        <v>3.8849543826521113</v>
      </c>
      <c r="D103" s="23">
        <f t="shared" si="10"/>
        <v>4.0196724285311403</v>
      </c>
      <c r="E103" s="24"/>
      <c r="F103" s="23"/>
      <c r="G103" s="23"/>
    </row>
    <row r="104" spans="1:7" x14ac:dyDescent="0.25">
      <c r="A104" s="6">
        <v>2016</v>
      </c>
      <c r="B104" s="23">
        <v>2.0873825016279426</v>
      </c>
      <c r="C104" s="23">
        <v>3.1184442230910889</v>
      </c>
      <c r="D104" s="23">
        <f t="shared" si="10"/>
        <v>2.2687726478151315</v>
      </c>
      <c r="E104" s="23"/>
      <c r="F104" s="23"/>
      <c r="G104" s="23"/>
    </row>
    <row r="105" spans="1:7" x14ac:dyDescent="0.25">
      <c r="A105" s="6">
        <v>2017</v>
      </c>
      <c r="B105" s="23">
        <v>1.3593608678874602</v>
      </c>
      <c r="C105" s="23">
        <v>1.6185980614311006</v>
      </c>
      <c r="D105" s="23">
        <f t="shared" si="10"/>
        <v>2.072590794842033</v>
      </c>
      <c r="E105" s="23"/>
      <c r="F105" s="23"/>
      <c r="G105" s="23"/>
    </row>
    <row r="106" spans="1:7" x14ac:dyDescent="0.25">
      <c r="A106" s="6">
        <v>2018</v>
      </c>
      <c r="B106" s="23">
        <v>2.5153244557176038</v>
      </c>
      <c r="C106" s="23">
        <v>3.4099830139095815</v>
      </c>
      <c r="D106" s="23">
        <f t="shared" si="10"/>
        <v>3.3961025936404932</v>
      </c>
      <c r="E106" s="23"/>
      <c r="F106" s="23"/>
      <c r="G106" s="23"/>
    </row>
    <row r="107" spans="1:7" x14ac:dyDescent="0.25">
      <c r="A107" s="25"/>
      <c r="B107" s="26"/>
      <c r="C107" s="26"/>
      <c r="D107" s="26"/>
      <c r="E107" s="1"/>
      <c r="F107" s="1"/>
      <c r="G107" s="1"/>
    </row>
    <row r="108" spans="1:7" x14ac:dyDescent="0.25">
      <c r="A108" s="30" t="s">
        <v>9</v>
      </c>
      <c r="B108" s="30"/>
      <c r="C108" s="30"/>
      <c r="D108" s="30"/>
      <c r="E108" s="1"/>
      <c r="F108" s="1"/>
      <c r="G108" s="1"/>
    </row>
    <row r="109" spans="1:7" x14ac:dyDescent="0.25">
      <c r="A109" s="4" t="s">
        <v>36</v>
      </c>
      <c r="B109" s="1"/>
      <c r="C109" s="1"/>
      <c r="D109" s="1"/>
      <c r="E109" s="1"/>
      <c r="F109" s="1"/>
      <c r="G109" s="1"/>
    </row>
    <row r="110" spans="1:7" x14ac:dyDescent="0.25">
      <c r="A110" s="4" t="s">
        <v>37</v>
      </c>
      <c r="B110" s="1"/>
      <c r="C110" s="1"/>
      <c r="D110" s="1"/>
      <c r="E110" s="1"/>
      <c r="F110" s="1"/>
      <c r="G110" s="1"/>
    </row>
    <row r="111" spans="1:7" x14ac:dyDescent="0.25">
      <c r="A111" s="18" t="s">
        <v>38</v>
      </c>
      <c r="B111" s="1"/>
      <c r="C111" s="1"/>
      <c r="D111" s="1"/>
      <c r="E111" s="1"/>
      <c r="F111" s="1"/>
      <c r="G111" s="1"/>
    </row>
    <row r="112" spans="1:7" x14ac:dyDescent="0.25">
      <c r="A112" s="4"/>
      <c r="B112" s="1"/>
      <c r="C112" s="1"/>
      <c r="D112" s="1"/>
      <c r="E112" s="1"/>
      <c r="F112" s="1"/>
      <c r="G112" s="1"/>
    </row>
    <row r="113" spans="1:7" x14ac:dyDescent="0.25">
      <c r="A113" s="4"/>
      <c r="B113" s="1"/>
      <c r="C113" s="1"/>
      <c r="D113" s="1"/>
      <c r="E113" s="1"/>
      <c r="F113" s="1"/>
      <c r="G113" s="1"/>
    </row>
    <row r="114" spans="1:7" x14ac:dyDescent="0.25">
      <c r="A114" s="2" t="s">
        <v>39</v>
      </c>
      <c r="B114" s="4"/>
      <c r="C114" s="4"/>
      <c r="D114" s="4"/>
      <c r="E114" s="1"/>
      <c r="F114" s="1"/>
      <c r="G114" s="1"/>
    </row>
    <row r="115" spans="1:7" x14ac:dyDescent="0.25">
      <c r="A115" s="2" t="s">
        <v>40</v>
      </c>
      <c r="B115" s="4"/>
      <c r="C115" s="4"/>
      <c r="D115" s="4"/>
      <c r="E115" s="1"/>
      <c r="F115" s="1"/>
      <c r="G115" s="1"/>
    </row>
    <row r="116" spans="1:7" x14ac:dyDescent="0.25">
      <c r="A116" s="2" t="s">
        <v>41</v>
      </c>
      <c r="B116" s="4"/>
      <c r="C116" s="4"/>
      <c r="D116" s="4"/>
      <c r="E116" s="1"/>
      <c r="F116" s="1"/>
      <c r="G116" s="1"/>
    </row>
    <row r="117" spans="1:7" x14ac:dyDescent="0.25">
      <c r="A117" s="2" t="s">
        <v>2</v>
      </c>
      <c r="B117" s="4"/>
      <c r="C117" s="4"/>
      <c r="D117" s="4"/>
      <c r="E117" s="1"/>
      <c r="F117" s="1"/>
      <c r="G117" s="1"/>
    </row>
    <row r="118" spans="1:7" x14ac:dyDescent="0.25">
      <c r="A118" s="2"/>
      <c r="B118" s="2"/>
      <c r="C118" s="2"/>
      <c r="D118" s="27" t="s">
        <v>42</v>
      </c>
      <c r="E118" s="1"/>
      <c r="F118" s="1"/>
      <c r="G118" s="1"/>
    </row>
    <row r="119" spans="1:7" x14ac:dyDescent="0.25">
      <c r="A119" s="19" t="s">
        <v>3</v>
      </c>
      <c r="B119" s="20" t="s">
        <v>17</v>
      </c>
      <c r="C119" s="20" t="s">
        <v>29</v>
      </c>
      <c r="D119" s="20" t="s">
        <v>18</v>
      </c>
    </row>
    <row r="120" spans="1:7" x14ac:dyDescent="0.25">
      <c r="A120" s="21"/>
      <c r="B120" s="21"/>
      <c r="C120" s="21"/>
      <c r="D120" s="21"/>
    </row>
    <row r="121" spans="1:7" x14ac:dyDescent="0.25">
      <c r="A121" s="6">
        <v>2005</v>
      </c>
      <c r="B121" s="6">
        <v>8060495</v>
      </c>
      <c r="C121" s="6">
        <v>9108853.3499387819</v>
      </c>
      <c r="D121" s="6">
        <f t="shared" ref="D121:D134" si="11">+E9</f>
        <v>10408861.196966352</v>
      </c>
      <c r="F121" s="28"/>
    </row>
    <row r="122" spans="1:7" x14ac:dyDescent="0.25">
      <c r="A122" s="6">
        <v>2006</v>
      </c>
      <c r="B122" s="6">
        <v>8991479</v>
      </c>
      <c r="C122" s="6">
        <v>10116141.314209236</v>
      </c>
      <c r="D122" s="6">
        <f t="shared" si="11"/>
        <v>11628896.525294982</v>
      </c>
      <c r="F122" s="28"/>
    </row>
    <row r="123" spans="1:7" x14ac:dyDescent="0.25">
      <c r="A123" s="6">
        <v>2007</v>
      </c>
      <c r="B123" s="6">
        <v>9979752</v>
      </c>
      <c r="C123" s="6">
        <v>11270463.067127092</v>
      </c>
      <c r="D123" s="6">
        <f t="shared" si="11"/>
        <v>13140679.700113088</v>
      </c>
      <c r="F123" s="28"/>
    </row>
    <row r="124" spans="1:7" x14ac:dyDescent="0.25">
      <c r="A124" s="6">
        <v>2008</v>
      </c>
      <c r="B124" s="6">
        <v>10976699</v>
      </c>
      <c r="C124" s="6">
        <v>11830385.227193564</v>
      </c>
      <c r="D124" s="6">
        <f t="shared" si="11"/>
        <v>14516078.76387026</v>
      </c>
      <c r="F124" s="28"/>
    </row>
    <row r="125" spans="1:7" x14ac:dyDescent="0.25">
      <c r="A125" s="6">
        <v>2009</v>
      </c>
      <c r="B125" s="6">
        <v>11429381</v>
      </c>
      <c r="C125" s="6">
        <v>12203605.41568372</v>
      </c>
      <c r="D125" s="6">
        <f t="shared" si="11"/>
        <v>15536557.228935713</v>
      </c>
      <c r="F125" s="28"/>
    </row>
    <row r="126" spans="1:7" x14ac:dyDescent="0.25">
      <c r="A126" s="6">
        <v>2010</v>
      </c>
      <c r="B126" s="6">
        <v>12267481</v>
      </c>
      <c r="C126" s="6">
        <v>12872329.293970907</v>
      </c>
      <c r="D126" s="6">
        <f t="shared" si="11"/>
        <v>16856627.520830557</v>
      </c>
      <c r="F126" s="28"/>
    </row>
    <row r="127" spans="1:7" x14ac:dyDescent="0.25">
      <c r="A127" s="6">
        <v>2011</v>
      </c>
      <c r="B127" s="6">
        <v>13818683</v>
      </c>
      <c r="C127" s="6">
        <v>14358865.774639849</v>
      </c>
      <c r="D127" s="6">
        <f t="shared" si="11"/>
        <v>19159916.604430594</v>
      </c>
      <c r="F127" s="28"/>
    </row>
    <row r="128" spans="1:7" x14ac:dyDescent="0.25">
      <c r="A128" s="6">
        <v>2012</v>
      </c>
      <c r="B128" s="6">
        <v>14739953</v>
      </c>
      <c r="C128" s="6">
        <v>15350874.97460641</v>
      </c>
      <c r="D128" s="6">
        <f t="shared" si="11"/>
        <v>20442963.152352162</v>
      </c>
      <c r="F128" s="28"/>
    </row>
    <row r="129" spans="1:7" x14ac:dyDescent="0.25">
      <c r="A129" s="6">
        <v>2013</v>
      </c>
      <c r="B129" s="6">
        <v>15652064</v>
      </c>
      <c r="C129" s="6">
        <v>16249714.569449427</v>
      </c>
      <c r="D129" s="6">
        <f t="shared" si="11"/>
        <v>21768302.270434052</v>
      </c>
      <c r="F129" s="28"/>
    </row>
    <row r="130" spans="1:7" x14ac:dyDescent="0.25">
      <c r="A130" s="6">
        <v>2014</v>
      </c>
      <c r="B130" s="6">
        <v>16577183</v>
      </c>
      <c r="C130" s="6">
        <v>17459051.053438582</v>
      </c>
      <c r="D130" s="6">
        <f t="shared" si="11"/>
        <v>23418170.784828398</v>
      </c>
      <c r="F130" s="28"/>
    </row>
    <row r="131" spans="1:7" x14ac:dyDescent="0.25">
      <c r="A131" s="6">
        <v>2015</v>
      </c>
      <c r="B131" s="6">
        <v>17330884</v>
      </c>
      <c r="C131" s="6">
        <v>18704525.343033906</v>
      </c>
      <c r="D131" s="6">
        <f t="shared" si="11"/>
        <v>25636116.916661348</v>
      </c>
      <c r="F131" s="28"/>
    </row>
    <row r="132" spans="1:7" x14ac:dyDescent="0.25">
      <c r="A132" s="6">
        <v>2016</v>
      </c>
      <c r="B132" s="6">
        <v>18417504</v>
      </c>
      <c r="C132" s="6">
        <v>20217990.16235248</v>
      </c>
      <c r="D132" s="6">
        <f t="shared" si="11"/>
        <v>27722203.874823276</v>
      </c>
      <c r="F132" s="28"/>
    </row>
    <row r="133" spans="1:7" x14ac:dyDescent="0.25">
      <c r="A133" s="6">
        <v>2017</v>
      </c>
      <c r="B133" s="6">
        <v>19416119</v>
      </c>
      <c r="C133" s="6">
        <v>21013342.297434147</v>
      </c>
      <c r="D133" s="6">
        <f t="shared" si="11"/>
        <v>29936944.800273046</v>
      </c>
      <c r="F133" s="28"/>
    </row>
    <row r="134" spans="1:7" x14ac:dyDescent="0.25">
      <c r="A134" s="6" t="s">
        <v>19</v>
      </c>
      <c r="B134" s="6">
        <v>20430207</v>
      </c>
      <c r="C134" s="6">
        <v>22142036.34701664</v>
      </c>
      <c r="D134" s="6">
        <f t="shared" si="11"/>
        <v>31979904.316710971</v>
      </c>
      <c r="F134" s="28"/>
    </row>
    <row r="135" spans="1:7" x14ac:dyDescent="0.25">
      <c r="A135" s="25"/>
      <c r="B135" s="26"/>
      <c r="C135" s="26"/>
      <c r="D135" s="8"/>
      <c r="E135" s="1"/>
      <c r="F135" s="1"/>
      <c r="G135" s="1"/>
    </row>
    <row r="136" spans="1:7" x14ac:dyDescent="0.25">
      <c r="A136" s="30" t="s">
        <v>43</v>
      </c>
      <c r="B136" s="30"/>
      <c r="C136" s="30"/>
      <c r="D136" s="30"/>
      <c r="E136" s="1"/>
      <c r="F136" s="1"/>
      <c r="G136" s="1"/>
    </row>
    <row r="137" spans="1:7" x14ac:dyDescent="0.25">
      <c r="A137" s="18" t="s">
        <v>38</v>
      </c>
      <c r="B137" s="1"/>
      <c r="C137" s="1"/>
      <c r="D137" s="1"/>
      <c r="E137" s="1"/>
      <c r="F137" s="1"/>
      <c r="G137" s="1"/>
    </row>
    <row r="138" spans="1:7" x14ac:dyDescent="0.25">
      <c r="A138" s="4" t="s">
        <v>44</v>
      </c>
      <c r="B138" s="1"/>
      <c r="C138" s="1"/>
      <c r="D138" s="1"/>
      <c r="E138" s="1"/>
      <c r="F138" s="1"/>
      <c r="G138" s="1"/>
    </row>
    <row r="139" spans="1:7" x14ac:dyDescent="0.25">
      <c r="A139" s="4" t="s">
        <v>45</v>
      </c>
      <c r="B139" s="1"/>
      <c r="C139" s="1"/>
      <c r="D139" s="1"/>
      <c r="E139" s="1"/>
      <c r="F139" s="1"/>
      <c r="G139" s="1"/>
    </row>
  </sheetData>
  <mergeCells count="19">
    <mergeCell ref="A6:A7"/>
    <mergeCell ref="B6:C6"/>
    <mergeCell ref="D6:D7"/>
    <mergeCell ref="E6:F6"/>
    <mergeCell ref="A24:F24"/>
    <mergeCell ref="A80:G80"/>
    <mergeCell ref="A108:D108"/>
    <mergeCell ref="A136:D136"/>
    <mergeCell ref="G33:G34"/>
    <mergeCell ref="A51:G51"/>
    <mergeCell ref="A62:A63"/>
    <mergeCell ref="B62:C62"/>
    <mergeCell ref="D62:D63"/>
    <mergeCell ref="E62:F62"/>
    <mergeCell ref="G62:G63"/>
    <mergeCell ref="A33:A34"/>
    <mergeCell ref="B33:C33"/>
    <mergeCell ref="D33:D34"/>
    <mergeCell ref="E33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5A34-1117-437A-AD5F-66F922DA9735}">
  <dimension ref="A1:O36"/>
  <sheetViews>
    <sheetView topLeftCell="A13" workbookViewId="0">
      <selection activeCell="J10" sqref="J10"/>
    </sheetView>
  </sheetViews>
  <sheetFormatPr baseColWidth="10" defaultRowHeight="15" x14ac:dyDescent="0.25"/>
  <cols>
    <col min="1" max="1" width="21.5703125" customWidth="1"/>
  </cols>
  <sheetData>
    <row r="1" spans="1:15" x14ac:dyDescent="0.25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2"/>
      <c r="O1" s="42"/>
    </row>
    <row r="2" spans="1:15" x14ac:dyDescent="0.2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</row>
    <row r="3" spans="1:15" x14ac:dyDescent="0.25">
      <c r="A3" s="41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2"/>
      <c r="O3" s="42"/>
    </row>
    <row r="4" spans="1:15" x14ac:dyDescent="0.25">
      <c r="A4" s="41"/>
      <c r="B4" s="41"/>
      <c r="C4" s="41"/>
      <c r="D4" s="43"/>
      <c r="E4" s="43"/>
      <c r="F4" s="41"/>
      <c r="G4" s="41"/>
      <c r="H4" s="41"/>
      <c r="I4" s="41"/>
      <c r="J4" s="44"/>
      <c r="K4" s="44"/>
      <c r="L4" s="42"/>
      <c r="M4" s="42"/>
      <c r="N4" s="44"/>
      <c r="O4" s="44" t="s">
        <v>49</v>
      </c>
    </row>
    <row r="5" spans="1:15" x14ac:dyDescent="0.25">
      <c r="A5" s="45" t="s">
        <v>50</v>
      </c>
      <c r="B5" s="45">
        <v>2005</v>
      </c>
      <c r="C5" s="45">
        <v>2006</v>
      </c>
      <c r="D5" s="45">
        <v>2007</v>
      </c>
      <c r="E5" s="45">
        <v>2008</v>
      </c>
      <c r="F5" s="45">
        <v>2009</v>
      </c>
      <c r="G5" s="45">
        <v>2010</v>
      </c>
      <c r="H5" s="45">
        <v>2011</v>
      </c>
      <c r="I5" s="45">
        <v>2012</v>
      </c>
      <c r="J5" s="45">
        <v>2013</v>
      </c>
      <c r="K5" s="45">
        <v>2014</v>
      </c>
      <c r="L5" s="45">
        <v>2015</v>
      </c>
      <c r="M5" s="45">
        <v>2016</v>
      </c>
      <c r="N5" s="45">
        <v>2017</v>
      </c>
      <c r="O5" s="45">
        <v>2018</v>
      </c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x14ac:dyDescent="0.25">
      <c r="A7" s="47" t="s">
        <v>51</v>
      </c>
      <c r="B7" s="48">
        <v>37889485.887557566</v>
      </c>
      <c r="C7" s="48">
        <v>43421427.486497581</v>
      </c>
      <c r="D7" s="48">
        <v>49232707.683437474</v>
      </c>
      <c r="E7" s="48">
        <v>55406783.079751424</v>
      </c>
      <c r="F7" s="48">
        <v>61348862.549570173</v>
      </c>
      <c r="G7" s="48">
        <v>67266587.305169955</v>
      </c>
      <c r="H7" s="48">
        <v>77663287.489360973</v>
      </c>
      <c r="I7" s="48">
        <v>83894618.72217609</v>
      </c>
      <c r="J7" s="48">
        <v>89696310.474894047</v>
      </c>
      <c r="K7" s="48">
        <v>97184059.173091695</v>
      </c>
      <c r="L7" s="48">
        <v>108203758.42812555</v>
      </c>
      <c r="M7" s="48">
        <v>116310832.30090038</v>
      </c>
      <c r="N7" s="48">
        <v>123280002.93134929</v>
      </c>
      <c r="O7" s="48">
        <v>131882654.30038935</v>
      </c>
    </row>
    <row r="8" spans="1:15" x14ac:dyDescent="0.25">
      <c r="A8" s="47" t="s">
        <v>52</v>
      </c>
      <c r="B8" s="48">
        <v>16769356.897234088</v>
      </c>
      <c r="C8" s="48">
        <v>19551029.448525958</v>
      </c>
      <c r="D8" s="48">
        <v>21968380.465915002</v>
      </c>
      <c r="E8" s="48">
        <v>24906139.308757354</v>
      </c>
      <c r="F8" s="48">
        <v>28267177.014538944</v>
      </c>
      <c r="G8" s="48">
        <v>31207378.327214405</v>
      </c>
      <c r="H8" s="48">
        <v>36479461.322554559</v>
      </c>
      <c r="I8" s="48">
        <v>39410455.949036166</v>
      </c>
      <c r="J8" s="48">
        <v>41369325.061189115</v>
      </c>
      <c r="K8" s="48">
        <v>45304715.072548695</v>
      </c>
      <c r="L8" s="48">
        <v>51532418.538788974</v>
      </c>
      <c r="M8" s="48">
        <v>55111768.776607275</v>
      </c>
      <c r="N8" s="48">
        <v>57612934.077109449</v>
      </c>
      <c r="O8" s="48">
        <v>61447485.935295723</v>
      </c>
    </row>
    <row r="9" spans="1:15" x14ac:dyDescent="0.25">
      <c r="A9" s="47" t="s">
        <v>53</v>
      </c>
      <c r="B9" s="48">
        <v>21120128.990323462</v>
      </c>
      <c r="C9" s="48">
        <v>23870398.03797162</v>
      </c>
      <c r="D9" s="48">
        <v>27264327.21752248</v>
      </c>
      <c r="E9" s="48">
        <v>30500643.77099406</v>
      </c>
      <c r="F9" s="48">
        <v>33081685.535031226</v>
      </c>
      <c r="G9" s="48">
        <v>36059208.977955528</v>
      </c>
      <c r="H9" s="48">
        <v>41183826.166806392</v>
      </c>
      <c r="I9" s="48">
        <v>44484162.773139916</v>
      </c>
      <c r="J9" s="48">
        <v>48326985.413704932</v>
      </c>
      <c r="K9" s="48">
        <v>51879344.100543007</v>
      </c>
      <c r="L9" s="48">
        <v>56671339.889336571</v>
      </c>
      <c r="M9" s="48">
        <v>61199063.524293087</v>
      </c>
      <c r="N9" s="48">
        <v>65667068.854239844</v>
      </c>
      <c r="O9" s="48">
        <v>70435168.365093648</v>
      </c>
    </row>
    <row r="10" spans="1:15" ht="24" x14ac:dyDescent="0.25">
      <c r="A10" s="47" t="s">
        <v>54</v>
      </c>
      <c r="B10" s="48">
        <v>8037299.1499972967</v>
      </c>
      <c r="C10" s="48">
        <v>9177635.5848346762</v>
      </c>
      <c r="D10" s="48">
        <v>10372565.874260906</v>
      </c>
      <c r="E10" s="48">
        <v>11439407.607902905</v>
      </c>
      <c r="F10" s="48">
        <v>12788779.359269172</v>
      </c>
      <c r="G10" s="48">
        <v>13984783.328030564</v>
      </c>
      <c r="H10" s="48">
        <v>15831193.564481156</v>
      </c>
      <c r="I10" s="48">
        <v>17785638.264228988</v>
      </c>
      <c r="J10" s="48">
        <v>19514026.417422712</v>
      </c>
      <c r="K10" s="48">
        <v>21530587.471861038</v>
      </c>
      <c r="L10" s="48">
        <v>23774800.593499634</v>
      </c>
      <c r="M10" s="48">
        <v>26116129.741589647</v>
      </c>
      <c r="N10" s="48">
        <v>28531780.443324357</v>
      </c>
      <c r="O10" s="48">
        <v>31303912.723683175</v>
      </c>
    </row>
    <row r="11" spans="1:15" ht="24" x14ac:dyDescent="0.25">
      <c r="A11" s="47" t="s">
        <v>55</v>
      </c>
      <c r="B11" s="48">
        <v>448871.01355807192</v>
      </c>
      <c r="C11" s="48">
        <v>543482.15621128876</v>
      </c>
      <c r="D11" s="48">
        <v>635447.01147356338</v>
      </c>
      <c r="E11" s="48">
        <v>754235.81362160004</v>
      </c>
      <c r="F11" s="48">
        <v>875711.74063551472</v>
      </c>
      <c r="G11" s="48">
        <v>1018495.6290286848</v>
      </c>
      <c r="H11" s="48">
        <v>1247904.1153982605</v>
      </c>
      <c r="I11" s="48">
        <v>1482265.8478263854</v>
      </c>
      <c r="J11" s="48">
        <v>1718993.6183784737</v>
      </c>
      <c r="K11" s="48">
        <v>2054520.7302074807</v>
      </c>
      <c r="L11" s="48">
        <v>2480468.0950229974</v>
      </c>
      <c r="M11" s="48">
        <v>2866240.2702524234</v>
      </c>
      <c r="N11" s="48">
        <v>3023210.0912523572</v>
      </c>
      <c r="O11" s="48">
        <v>3263126.1456129136</v>
      </c>
    </row>
    <row r="12" spans="1:15" ht="24" x14ac:dyDescent="0.25">
      <c r="A12" s="47" t="s">
        <v>56</v>
      </c>
      <c r="B12" s="48">
        <v>12633958.826768095</v>
      </c>
      <c r="C12" s="48">
        <v>14149280.296925656</v>
      </c>
      <c r="D12" s="48">
        <v>16256314.331788003</v>
      </c>
      <c r="E12" s="48">
        <v>18307000.349469561</v>
      </c>
      <c r="F12" s="48">
        <v>19417194.435126543</v>
      </c>
      <c r="G12" s="48">
        <v>21055930.020896286</v>
      </c>
      <c r="H12" s="48">
        <v>24104728.486926988</v>
      </c>
      <c r="I12" s="48">
        <v>25216258.661084536</v>
      </c>
      <c r="J12" s="48">
        <v>27093965.377903737</v>
      </c>
      <c r="K12" s="48">
        <v>28294235.898474496</v>
      </c>
      <c r="L12" s="48">
        <v>30416071.200813945</v>
      </c>
      <c r="M12" s="48">
        <v>32216693.512451019</v>
      </c>
      <c r="N12" s="48">
        <v>34112078.319663122</v>
      </c>
      <c r="O12" s="48">
        <v>35868129.495797552</v>
      </c>
    </row>
    <row r="13" spans="1:15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36" x14ac:dyDescent="0.25">
      <c r="A14" s="49" t="s">
        <v>57</v>
      </c>
      <c r="B14" s="48">
        <v>1960917</v>
      </c>
      <c r="C14" s="48">
        <v>2381149.7629868085</v>
      </c>
      <c r="D14" s="48">
        <v>2776922.3025782523</v>
      </c>
      <c r="E14" s="48">
        <v>3026983.6730506765</v>
      </c>
      <c r="F14" s="48">
        <v>3140073.0863799802</v>
      </c>
      <c r="G14" s="48">
        <v>3611346.7958423146</v>
      </c>
      <c r="H14" s="48">
        <v>4415242.558410068</v>
      </c>
      <c r="I14" s="48">
        <v>4784318.8003338045</v>
      </c>
      <c r="J14" s="48">
        <v>4544955.5558388159</v>
      </c>
      <c r="K14" s="48">
        <v>5168982.621424689</v>
      </c>
      <c r="L14" s="48">
        <v>5667133.9889336573</v>
      </c>
      <c r="M14" s="48">
        <v>5902974.5099786483</v>
      </c>
      <c r="N14" s="48">
        <v>6619157.0516162589</v>
      </c>
      <c r="O14" s="48">
        <v>7184184.819220772</v>
      </c>
    </row>
    <row r="15" spans="1:15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x14ac:dyDescent="0.25">
      <c r="A16" s="50" t="s">
        <v>58</v>
      </c>
      <c r="B16" s="51">
        <f t="shared" ref="B16:O16" si="0">+B9+B14</f>
        <v>23081045.990323462</v>
      </c>
      <c r="C16" s="51">
        <f t="shared" si="0"/>
        <v>26251547.800958429</v>
      </c>
      <c r="D16" s="51">
        <f t="shared" si="0"/>
        <v>30041249.520100731</v>
      </c>
      <c r="E16" s="51">
        <f t="shared" si="0"/>
        <v>33527627.444044735</v>
      </c>
      <c r="F16" s="51">
        <f t="shared" si="0"/>
        <v>36221758.621411204</v>
      </c>
      <c r="G16" s="51">
        <f t="shared" si="0"/>
        <v>39670555.77379784</v>
      </c>
      <c r="H16" s="51">
        <f t="shared" si="0"/>
        <v>45599068.725216463</v>
      </c>
      <c r="I16" s="51">
        <f t="shared" si="0"/>
        <v>49268481.573473722</v>
      </c>
      <c r="J16" s="51">
        <f t="shared" si="0"/>
        <v>52871940.969543748</v>
      </c>
      <c r="K16" s="51">
        <f t="shared" si="0"/>
        <v>57048326.721967697</v>
      </c>
      <c r="L16" s="51">
        <f t="shared" si="0"/>
        <v>62338473.878270231</v>
      </c>
      <c r="M16" s="51">
        <f t="shared" si="0"/>
        <v>67102038.034271732</v>
      </c>
      <c r="N16" s="51">
        <f t="shared" si="0"/>
        <v>72286225.905856103</v>
      </c>
      <c r="O16" s="51">
        <f t="shared" si="0"/>
        <v>77619353.184314415</v>
      </c>
    </row>
    <row r="17" spans="1:15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25">
      <c r="A18" s="29" t="s">
        <v>9</v>
      </c>
      <c r="B18" s="29"/>
      <c r="C18" s="29"/>
      <c r="D18" s="29"/>
      <c r="E18" s="29"/>
      <c r="F18" s="29"/>
      <c r="G18" s="29"/>
      <c r="H18" s="29"/>
      <c r="I18" s="29"/>
      <c r="J18" s="48"/>
      <c r="K18" s="48"/>
      <c r="L18" s="48"/>
      <c r="M18" s="48"/>
      <c r="N18" s="48"/>
      <c r="O18" s="48"/>
    </row>
    <row r="19" spans="1:1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x14ac:dyDescent="0.25">
      <c r="A20" s="4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48"/>
      <c r="N20" s="48"/>
      <c r="O20" s="48"/>
    </row>
    <row r="21" spans="1:15" x14ac:dyDescent="0.25">
      <c r="A21" s="41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 t="s">
        <v>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 t="s">
        <v>61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 t="s">
        <v>48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25">
      <c r="A25" s="42"/>
      <c r="B25" s="42"/>
      <c r="C25" s="42"/>
      <c r="D25" s="56"/>
      <c r="E25" s="56"/>
      <c r="F25" s="42"/>
      <c r="G25" s="42"/>
      <c r="H25" s="42"/>
      <c r="I25" s="42"/>
      <c r="J25" s="42"/>
      <c r="K25" s="42"/>
      <c r="L25" s="42"/>
      <c r="M25" s="42"/>
      <c r="N25" s="44"/>
      <c r="O25" s="44" t="s">
        <v>49</v>
      </c>
    </row>
    <row r="26" spans="1:15" x14ac:dyDescent="0.25">
      <c r="A26" s="45" t="s">
        <v>50</v>
      </c>
      <c r="B26" s="45">
        <v>2005</v>
      </c>
      <c r="C26" s="45">
        <v>2006</v>
      </c>
      <c r="D26" s="45">
        <v>2007</v>
      </c>
      <c r="E26" s="45">
        <v>2008</v>
      </c>
      <c r="F26" s="45">
        <v>2009</v>
      </c>
      <c r="G26" s="45">
        <v>2010</v>
      </c>
      <c r="H26" s="45">
        <v>2011</v>
      </c>
      <c r="I26" s="45">
        <v>2012</v>
      </c>
      <c r="J26" s="45">
        <v>2013</v>
      </c>
      <c r="K26" s="45">
        <v>2014</v>
      </c>
      <c r="L26" s="45">
        <v>2015</v>
      </c>
      <c r="M26" s="45">
        <v>2016</v>
      </c>
      <c r="N26" s="45">
        <v>2017</v>
      </c>
      <c r="O26" s="45">
        <v>2018</v>
      </c>
    </row>
    <row r="27" spans="1:15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8"/>
      <c r="N27" s="48"/>
      <c r="O27" s="48"/>
    </row>
    <row r="28" spans="1:15" x14ac:dyDescent="0.25">
      <c r="A28" s="47" t="s">
        <v>51</v>
      </c>
      <c r="B28" s="48">
        <v>66777694.562378407</v>
      </c>
      <c r="C28" s="48">
        <v>72320633.739809945</v>
      </c>
      <c r="D28" s="48">
        <v>78006793.561925754</v>
      </c>
      <c r="E28" s="48">
        <v>80050188.916866198</v>
      </c>
      <c r="F28" s="48">
        <v>83481656.329686269</v>
      </c>
      <c r="G28" s="48">
        <v>87070145.630815148</v>
      </c>
      <c r="H28" s="48">
        <v>94274004.020197898</v>
      </c>
      <c r="I28" s="48">
        <v>96669207.500552937</v>
      </c>
      <c r="J28" s="48">
        <v>100273054.81525393</v>
      </c>
      <c r="K28" s="48">
        <v>103676656.63921157</v>
      </c>
      <c r="L28" s="48">
        <v>108203758.42812555</v>
      </c>
      <c r="M28" s="48">
        <v>109979639.05519667</v>
      </c>
      <c r="N28" s="48">
        <v>111948831.92939633</v>
      </c>
      <c r="O28" s="48">
        <v>115833623.61305204</v>
      </c>
    </row>
    <row r="29" spans="1:15" x14ac:dyDescent="0.25">
      <c r="A29" s="47" t="s">
        <v>52</v>
      </c>
      <c r="B29" s="48">
        <v>32086955.214682408</v>
      </c>
      <c r="C29" s="48">
        <v>34938490.196753219</v>
      </c>
      <c r="D29" s="48">
        <v>37579801.385973692</v>
      </c>
      <c r="E29" s="48">
        <v>38300200.553933352</v>
      </c>
      <c r="F29" s="48">
        <v>40526608.417774685</v>
      </c>
      <c r="G29" s="48">
        <v>42304535.651058048</v>
      </c>
      <c r="H29" s="48">
        <v>45988766.533225738</v>
      </c>
      <c r="I29" s="48">
        <v>46653046.152154073</v>
      </c>
      <c r="J29" s="48">
        <v>47854855.329770252</v>
      </c>
      <c r="K29" s="48">
        <v>49255925.184618846</v>
      </c>
      <c r="L29" s="48">
        <v>51532418.538788974</v>
      </c>
      <c r="M29" s="48">
        <v>52043833.567214333</v>
      </c>
      <c r="N29" s="48">
        <v>52796759.323337533</v>
      </c>
      <c r="O29" s="48">
        <v>54697780.206248939</v>
      </c>
    </row>
    <row r="30" spans="1:15" x14ac:dyDescent="0.25">
      <c r="A30" s="47" t="s">
        <v>53</v>
      </c>
      <c r="B30" s="48">
        <v>34690739.347696021</v>
      </c>
      <c r="C30" s="48">
        <v>37382143.543056734</v>
      </c>
      <c r="D30" s="48">
        <v>40426992.175952092</v>
      </c>
      <c r="E30" s="48">
        <v>41749988.362932861</v>
      </c>
      <c r="F30" s="48">
        <v>42955047.911911562</v>
      </c>
      <c r="G30" s="48">
        <v>44765609.979757108</v>
      </c>
      <c r="H30" s="48">
        <v>48285237.486972131</v>
      </c>
      <c r="I30" s="48">
        <v>50016161.348398894</v>
      </c>
      <c r="J30" s="48">
        <v>52418199.485483684</v>
      </c>
      <c r="K30" s="48">
        <v>54420731.45459272</v>
      </c>
      <c r="L30" s="48">
        <v>56671339.889336571</v>
      </c>
      <c r="M30" s="48">
        <v>57935805.48798234</v>
      </c>
      <c r="N30" s="48">
        <v>59152072.606058791</v>
      </c>
      <c r="O30" s="48">
        <v>61135843.406803079</v>
      </c>
    </row>
    <row r="31" spans="1:15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36" x14ac:dyDescent="0.25">
      <c r="A32" s="49" t="s">
        <v>57</v>
      </c>
      <c r="B32" s="48">
        <v>2563510.4574013096</v>
      </c>
      <c r="C32" s="48">
        <v>2895393.8753685225</v>
      </c>
      <c r="D32" s="48">
        <v>3293638.5507671335</v>
      </c>
      <c r="E32" s="48">
        <v>3518246.084735231</v>
      </c>
      <c r="F32" s="48">
        <v>3621733.4079204272</v>
      </c>
      <c r="G32" s="48">
        <v>3986631.4272660837</v>
      </c>
      <c r="H32" s="48">
        <v>4590020.5264196666</v>
      </c>
      <c r="I32" s="48">
        <v>4789676.8969321148</v>
      </c>
      <c r="J32" s="48">
        <v>5107088.4832188273</v>
      </c>
      <c r="K32" s="48">
        <v>5508772.6698325602</v>
      </c>
      <c r="L32" s="48">
        <v>5667133.9889336573</v>
      </c>
      <c r="M32" s="48">
        <v>5816986.6347034648</v>
      </c>
      <c r="N32" s="48">
        <v>5922054.0176165728</v>
      </c>
      <c r="O32" s="48">
        <v>6148267.3189278254</v>
      </c>
    </row>
    <row r="33" spans="1:15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5">
      <c r="A34" s="50" t="s">
        <v>58</v>
      </c>
      <c r="B34" s="51">
        <f t="shared" ref="B34:O34" si="1">+B30+B32</f>
        <v>37254249.805097334</v>
      </c>
      <c r="C34" s="51">
        <f t="shared" si="1"/>
        <v>40277537.418425255</v>
      </c>
      <c r="D34" s="51">
        <f t="shared" si="1"/>
        <v>43720630.726719223</v>
      </c>
      <c r="E34" s="51">
        <f t="shared" si="1"/>
        <v>45268234.44766809</v>
      </c>
      <c r="F34" s="51">
        <f t="shared" si="1"/>
        <v>46576781.31983199</v>
      </c>
      <c r="G34" s="51">
        <f t="shared" si="1"/>
        <v>48752241.407023191</v>
      </c>
      <c r="H34" s="51">
        <f t="shared" si="1"/>
        <v>52875258.0133918</v>
      </c>
      <c r="I34" s="51">
        <f t="shared" si="1"/>
        <v>54805838.245331012</v>
      </c>
      <c r="J34" s="51">
        <f t="shared" si="1"/>
        <v>57525287.96870251</v>
      </c>
      <c r="K34" s="51">
        <f t="shared" si="1"/>
        <v>59929504.124425277</v>
      </c>
      <c r="L34" s="51">
        <f t="shared" si="1"/>
        <v>62338473.878270231</v>
      </c>
      <c r="M34" s="51">
        <f t="shared" si="1"/>
        <v>63752792.122685805</v>
      </c>
      <c r="N34" s="51">
        <f t="shared" si="1"/>
        <v>65074126.623675361</v>
      </c>
      <c r="O34" s="51">
        <f t="shared" si="1"/>
        <v>67284110.725730911</v>
      </c>
    </row>
    <row r="35" spans="1:15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25">
      <c r="A36" s="29" t="s">
        <v>43</v>
      </c>
      <c r="B36" s="29"/>
      <c r="C36" s="29"/>
      <c r="D36" s="29"/>
      <c r="E36" s="29"/>
      <c r="F36" s="29"/>
      <c r="G36" s="29"/>
      <c r="H36" s="48"/>
      <c r="I36" s="48"/>
      <c r="J36" s="48"/>
      <c r="K36" s="48"/>
      <c r="L36" s="48"/>
      <c r="M36" s="48"/>
      <c r="N36" s="48"/>
      <c r="O36" s="48"/>
    </row>
  </sheetData>
  <mergeCells count="2">
    <mergeCell ref="A18:I18"/>
    <mergeCell ref="A36:G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79CC-551C-4073-BA0F-23152E07448E}">
  <dimension ref="A1:Q129"/>
  <sheetViews>
    <sheetView topLeftCell="A124" workbookViewId="0">
      <selection activeCell="G107" sqref="G107"/>
    </sheetView>
  </sheetViews>
  <sheetFormatPr baseColWidth="10" defaultRowHeight="12" x14ac:dyDescent="0.25"/>
  <cols>
    <col min="1" max="1" width="60.7109375" style="69" customWidth="1"/>
    <col min="2" max="11" width="8.7109375" style="69" customWidth="1"/>
    <col min="12" max="13" width="8.7109375" style="69" bestFit="1" customWidth="1"/>
    <col min="14" max="14" width="8.7109375" style="69" customWidth="1"/>
    <col min="15" max="15" width="10.28515625" style="69" customWidth="1"/>
    <col min="16" max="16384" width="11.42578125" style="69"/>
  </cols>
  <sheetData>
    <row r="1" spans="1:17" s="58" customFormat="1" ht="15" customHeight="1" x14ac:dyDescent="0.25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s="58" customFormat="1" ht="15" customHeight="1" x14ac:dyDescent="0.25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7" s="58" customFormat="1" ht="15" customHeight="1" x14ac:dyDescent="0.25">
      <c r="A3" s="59" t="s">
        <v>64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7" s="58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O4" s="61"/>
    </row>
    <row r="5" spans="1:17" s="58" customFormat="1" ht="17.25" customHeight="1" x14ac:dyDescent="0.25">
      <c r="A5" s="62" t="s">
        <v>65</v>
      </c>
      <c r="B5" s="63" t="s">
        <v>66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7" s="58" customFormat="1" ht="18" customHeight="1" x14ac:dyDescent="0.25">
      <c r="A6" s="64"/>
      <c r="B6" s="65">
        <v>2005</v>
      </c>
      <c r="C6" s="65">
        <v>2006</v>
      </c>
      <c r="D6" s="65">
        <v>2007</v>
      </c>
      <c r="E6" s="65">
        <v>2008</v>
      </c>
      <c r="F6" s="65">
        <v>2009</v>
      </c>
      <c r="G6" s="65">
        <v>2010</v>
      </c>
      <c r="H6" s="65">
        <v>2011</v>
      </c>
      <c r="I6" s="65">
        <v>2012</v>
      </c>
      <c r="J6" s="65">
        <v>2013</v>
      </c>
      <c r="K6" s="65">
        <v>2014</v>
      </c>
      <c r="L6" s="66" t="s">
        <v>67</v>
      </c>
      <c r="M6" s="66" t="s">
        <v>68</v>
      </c>
      <c r="N6" s="66">
        <v>2017</v>
      </c>
      <c r="O6" s="66">
        <v>2018</v>
      </c>
    </row>
    <row r="7" spans="1:17" ht="1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8"/>
    </row>
    <row r="8" spans="1:17" ht="15" customHeight="1" x14ac:dyDescent="0.25">
      <c r="A8" s="70" t="s">
        <v>69</v>
      </c>
      <c r="B8" s="54">
        <v>122078.98759271241</v>
      </c>
      <c r="C8" s="54">
        <v>129697.33778072818</v>
      </c>
      <c r="D8" s="54">
        <v>135204.25417428918</v>
      </c>
      <c r="E8" s="54">
        <v>142425.60997566953</v>
      </c>
      <c r="F8" s="54">
        <v>145130.58124983404</v>
      </c>
      <c r="G8" s="54">
        <v>154971.97147860227</v>
      </c>
      <c r="H8" s="54">
        <v>161888.20600486113</v>
      </c>
      <c r="I8" s="54">
        <v>168056.35008972377</v>
      </c>
      <c r="J8" s="54">
        <v>165702.07257254972</v>
      </c>
      <c r="K8" s="54">
        <v>187172.97148122318</v>
      </c>
      <c r="L8" s="54">
        <v>201640.55840389599</v>
      </c>
      <c r="M8" s="54">
        <v>280554.17416358343</v>
      </c>
      <c r="N8" s="69">
        <v>351348.24010184029</v>
      </c>
      <c r="O8" s="69">
        <v>312345.54037663277</v>
      </c>
      <c r="P8" s="69">
        <f>+N8+N9</f>
        <v>425398.4927153762</v>
      </c>
      <c r="Q8" s="69">
        <f>+O8+O9</f>
        <v>379757.85213993175</v>
      </c>
    </row>
    <row r="9" spans="1:17" ht="15" customHeight="1" x14ac:dyDescent="0.25">
      <c r="A9" s="70" t="s">
        <v>70</v>
      </c>
      <c r="B9" s="54">
        <v>5651.2113556625673</v>
      </c>
      <c r="C9" s="54">
        <v>8673.8545229346055</v>
      </c>
      <c r="D9" s="54">
        <v>12543.207061149249</v>
      </c>
      <c r="E9" s="54">
        <v>14466.689536085352</v>
      </c>
      <c r="F9" s="54">
        <v>17015.207999135411</v>
      </c>
      <c r="G9" s="54">
        <v>19383.225982927877</v>
      </c>
      <c r="H9" s="54">
        <v>28299.415661367533</v>
      </c>
      <c r="I9" s="54">
        <v>23679.784335525364</v>
      </c>
      <c r="J9" s="54">
        <v>38947.872779263991</v>
      </c>
      <c r="K9" s="54">
        <v>47546.703798801136</v>
      </c>
      <c r="L9" s="54">
        <v>65943.43366503017</v>
      </c>
      <c r="M9" s="54">
        <v>70606.370352858736</v>
      </c>
      <c r="N9" s="69">
        <v>74050.252613535878</v>
      </c>
      <c r="O9" s="69">
        <v>67412.311763298974</v>
      </c>
      <c r="P9" s="71">
        <f>+P8/N25*100</f>
        <v>0.64781099588840585</v>
      </c>
      <c r="Q9" s="71">
        <f>+Q8/O25*100</f>
        <v>0.53915942980571163</v>
      </c>
    </row>
    <row r="10" spans="1:17" ht="15" customHeight="1" x14ac:dyDescent="0.25">
      <c r="A10" s="70" t="s">
        <v>71</v>
      </c>
      <c r="B10" s="54">
        <v>4810300.8172250353</v>
      </c>
      <c r="C10" s="54">
        <v>5239772.9363873005</v>
      </c>
      <c r="D10" s="54">
        <v>5571783.6381850811</v>
      </c>
      <c r="E10" s="54">
        <v>5871423.3493923172</v>
      </c>
      <c r="F10" s="54">
        <v>6102969.308737576</v>
      </c>
      <c r="G10" s="54">
        <v>6447469.2377292048</v>
      </c>
      <c r="H10" s="54">
        <v>7590941.0080014095</v>
      </c>
      <c r="I10" s="54">
        <v>7365772.5826285891</v>
      </c>
      <c r="J10" s="54">
        <v>7892910.7937873546</v>
      </c>
      <c r="K10" s="54">
        <v>8032842.4853785653</v>
      </c>
      <c r="L10" s="54">
        <v>7794282.6213623416</v>
      </c>
      <c r="M10" s="54">
        <v>7951693.7070216052</v>
      </c>
      <c r="N10" s="69">
        <v>8249553.1816497594</v>
      </c>
      <c r="O10" s="69">
        <v>8320867.6457522754</v>
      </c>
      <c r="P10" s="69">
        <f>+N10+N12</f>
        <v>13039798.195779342</v>
      </c>
      <c r="Q10" s="69">
        <f>+O10+O12</f>
        <v>13268067.498021878</v>
      </c>
    </row>
    <row r="11" spans="1:17" ht="36" x14ac:dyDescent="0.25">
      <c r="A11" s="54" t="s">
        <v>72</v>
      </c>
      <c r="B11" s="54">
        <v>863971.40419177304</v>
      </c>
      <c r="C11" s="54">
        <v>924517.35297121597</v>
      </c>
      <c r="D11" s="54">
        <v>1005593.2401970688</v>
      </c>
      <c r="E11" s="54">
        <v>1166981.2149861448</v>
      </c>
      <c r="F11" s="54">
        <v>1318198.2141164511</v>
      </c>
      <c r="G11" s="54">
        <v>1465566.9065188929</v>
      </c>
      <c r="H11" s="54">
        <v>1807959.8594692261</v>
      </c>
      <c r="I11" s="54">
        <v>1853809.9612831296</v>
      </c>
      <c r="J11" s="54">
        <v>1738501.7697196333</v>
      </c>
      <c r="K11" s="54">
        <v>1711663.385340516</v>
      </c>
      <c r="L11" s="54">
        <v>1790708.3567613105</v>
      </c>
      <c r="M11" s="54">
        <v>1965580.6662398209</v>
      </c>
      <c r="N11" s="69">
        <v>1979719.7341332524</v>
      </c>
      <c r="O11" s="69">
        <v>2046273.0996890552</v>
      </c>
      <c r="P11" s="72"/>
      <c r="Q11" s="72"/>
    </row>
    <row r="12" spans="1:17" ht="15" customHeight="1" x14ac:dyDescent="0.25">
      <c r="A12" s="54" t="s">
        <v>73</v>
      </c>
      <c r="B12" s="54">
        <v>1035527.3171607335</v>
      </c>
      <c r="C12" s="54">
        <v>1311192.9970542821</v>
      </c>
      <c r="D12" s="54">
        <v>2009359.2218342759</v>
      </c>
      <c r="E12" s="54">
        <v>1891085.5692961304</v>
      </c>
      <c r="F12" s="54">
        <v>1949502.844880492</v>
      </c>
      <c r="G12" s="54">
        <v>2008893.619088748</v>
      </c>
      <c r="H12" s="54">
        <v>2460873.1042467896</v>
      </c>
      <c r="I12" s="54">
        <v>2491578.2182484251</v>
      </c>
      <c r="J12" s="54">
        <v>3408508.8722107057</v>
      </c>
      <c r="K12" s="54">
        <v>3262560.1692590453</v>
      </c>
      <c r="L12" s="54">
        <v>4037456.8278265623</v>
      </c>
      <c r="M12" s="54">
        <v>4213908.345422714</v>
      </c>
      <c r="N12" s="69">
        <v>4790245.0141295828</v>
      </c>
      <c r="O12" s="69">
        <v>4947199.8522696029</v>
      </c>
    </row>
    <row r="13" spans="1:17" ht="24" x14ac:dyDescent="0.25">
      <c r="A13" s="54" t="s">
        <v>74</v>
      </c>
      <c r="B13" s="54">
        <v>2473153.927832826</v>
      </c>
      <c r="C13" s="54">
        <v>2911801.9784973823</v>
      </c>
      <c r="D13" s="54">
        <v>3273437.2417705981</v>
      </c>
      <c r="E13" s="54">
        <v>3649068.0081052724</v>
      </c>
      <c r="F13" s="54">
        <v>3866129.1788517763</v>
      </c>
      <c r="G13" s="54">
        <v>4219688.81072581</v>
      </c>
      <c r="H13" s="54">
        <v>4921131.3171779923</v>
      </c>
      <c r="I13" s="54">
        <v>5197197.3223211169</v>
      </c>
      <c r="J13" s="54">
        <v>5248539.5257729543</v>
      </c>
      <c r="K13" s="54">
        <v>5714359.4472090229</v>
      </c>
      <c r="L13" s="54">
        <v>6519404.0537035968</v>
      </c>
      <c r="M13" s="54">
        <v>7634250.6383279478</v>
      </c>
      <c r="N13" s="69">
        <v>7842219.487493813</v>
      </c>
      <c r="O13" s="69">
        <v>8252919.2381212302</v>
      </c>
      <c r="P13" s="72"/>
      <c r="Q13" s="72"/>
    </row>
    <row r="14" spans="1:17" ht="15" customHeight="1" x14ac:dyDescent="0.25">
      <c r="A14" s="70" t="s">
        <v>75</v>
      </c>
      <c r="B14" s="54">
        <v>722623.81662370323</v>
      </c>
      <c r="C14" s="54">
        <v>794304.53105533007</v>
      </c>
      <c r="D14" s="54">
        <v>1040100.3713937304</v>
      </c>
      <c r="E14" s="54">
        <v>1299145.8225756884</v>
      </c>
      <c r="F14" s="54">
        <v>1523661.1515283722</v>
      </c>
      <c r="G14" s="54">
        <v>1649639.4495844704</v>
      </c>
      <c r="H14" s="54">
        <v>1879260.3335787447</v>
      </c>
      <c r="I14" s="54">
        <v>1776853.4142926591</v>
      </c>
      <c r="J14" s="54">
        <v>1985046.1719847457</v>
      </c>
      <c r="K14" s="54">
        <v>2178650.4643427138</v>
      </c>
      <c r="L14" s="54">
        <v>2444153.3431184315</v>
      </c>
      <c r="M14" s="54">
        <v>2746896.2038404285</v>
      </c>
      <c r="N14" s="69">
        <v>2666771.069213551</v>
      </c>
      <c r="O14" s="69">
        <v>3239201.6303271572</v>
      </c>
    </row>
    <row r="15" spans="1:17" ht="15" customHeight="1" x14ac:dyDescent="0.25">
      <c r="A15" s="70" t="s">
        <v>76</v>
      </c>
      <c r="B15" s="54">
        <v>647732.22212530929</v>
      </c>
      <c r="C15" s="54">
        <v>764353.09242574289</v>
      </c>
      <c r="D15" s="54">
        <v>934975.52206668793</v>
      </c>
      <c r="E15" s="54">
        <v>1075332.8664300875</v>
      </c>
      <c r="F15" s="54">
        <v>1204967.1142642947</v>
      </c>
      <c r="G15" s="54">
        <v>1363201.128051311</v>
      </c>
      <c r="H15" s="54">
        <v>1490744.9482933176</v>
      </c>
      <c r="I15" s="54">
        <v>1710445.459119552</v>
      </c>
      <c r="J15" s="54">
        <v>1991398.9800340552</v>
      </c>
      <c r="K15" s="54">
        <v>2183300.5602914412</v>
      </c>
      <c r="L15" s="54">
        <v>2561801.1726745376</v>
      </c>
      <c r="M15" s="54">
        <v>2864556.2979726898</v>
      </c>
      <c r="N15" s="69">
        <v>3283649.4008005168</v>
      </c>
      <c r="O15" s="69">
        <v>3634093.929326267</v>
      </c>
    </row>
    <row r="16" spans="1:17" ht="15" customHeight="1" x14ac:dyDescent="0.25">
      <c r="A16" s="73" t="s">
        <v>77</v>
      </c>
      <c r="B16" s="54">
        <v>791659.41518338199</v>
      </c>
      <c r="C16" s="54">
        <v>930304.69682735647</v>
      </c>
      <c r="D16" s="54">
        <v>1029040.6655270862</v>
      </c>
      <c r="E16" s="54">
        <v>1316587.1705375158</v>
      </c>
      <c r="F16" s="54">
        <v>1390115.1394830656</v>
      </c>
      <c r="G16" s="54">
        <v>1541749.5964722612</v>
      </c>
      <c r="H16" s="54">
        <v>1798674.0733110886</v>
      </c>
      <c r="I16" s="54">
        <v>2011797.4761560108</v>
      </c>
      <c r="J16" s="54">
        <v>2335620.2640959993</v>
      </c>
      <c r="K16" s="54">
        <v>2648193.3653434701</v>
      </c>
      <c r="L16" s="54">
        <v>2843956.5733768698</v>
      </c>
      <c r="M16" s="54">
        <v>2936430.2303682799</v>
      </c>
      <c r="N16" s="54">
        <v>3309297.615363237</v>
      </c>
      <c r="O16" s="69">
        <v>3383911.303126751</v>
      </c>
    </row>
    <row r="17" spans="1:16" ht="15" customHeight="1" x14ac:dyDescent="0.25">
      <c r="A17" s="70" t="s">
        <v>78</v>
      </c>
      <c r="B17" s="54">
        <v>1283842.1016587089</v>
      </c>
      <c r="C17" s="54">
        <v>1366529.39740662</v>
      </c>
      <c r="D17" s="54">
        <v>1639429.9542482065</v>
      </c>
      <c r="E17" s="54">
        <v>2081841.8523292954</v>
      </c>
      <c r="F17" s="54">
        <v>2110097.7946034241</v>
      </c>
      <c r="G17" s="54">
        <v>2468770.0756675918</v>
      </c>
      <c r="H17" s="54">
        <v>2761806.87132781</v>
      </c>
      <c r="I17" s="54">
        <v>3299232.7042724425</v>
      </c>
      <c r="J17" s="54">
        <v>3540785.589122266</v>
      </c>
      <c r="K17" s="54">
        <v>3958254.6623828639</v>
      </c>
      <c r="L17" s="54">
        <v>4420529.4623708138</v>
      </c>
      <c r="M17" s="54">
        <v>4350079.821998395</v>
      </c>
      <c r="N17" s="69">
        <v>4721844.2820108943</v>
      </c>
      <c r="O17" s="69">
        <v>5226787.4757526806</v>
      </c>
    </row>
    <row r="18" spans="1:16" ht="15" customHeight="1" x14ac:dyDescent="0.25">
      <c r="A18" s="70" t="s">
        <v>79</v>
      </c>
      <c r="B18" s="54">
        <v>2278110.3243445354</v>
      </c>
      <c r="C18" s="54">
        <v>2570588.5996826952</v>
      </c>
      <c r="D18" s="54">
        <v>2942978.3050404731</v>
      </c>
      <c r="E18" s="54">
        <v>3356557.6171925683</v>
      </c>
      <c r="F18" s="54">
        <v>3734469.5070980391</v>
      </c>
      <c r="G18" s="54">
        <v>4166049.4013801073</v>
      </c>
      <c r="H18" s="54">
        <v>4663670.0655489964</v>
      </c>
      <c r="I18" s="54">
        <v>5320213.6875003865</v>
      </c>
      <c r="J18" s="54">
        <v>5671747.1571211508</v>
      </c>
      <c r="K18" s="54">
        <v>6263618.041348327</v>
      </c>
      <c r="L18" s="54">
        <v>6846480.6153090168</v>
      </c>
      <c r="M18" s="54">
        <v>7304322.9952386906</v>
      </c>
      <c r="N18" s="69">
        <v>7781590.8683079295</v>
      </c>
      <c r="O18" s="69">
        <v>8320532.7817084147</v>
      </c>
    </row>
    <row r="19" spans="1:16" ht="24" x14ac:dyDescent="0.25">
      <c r="A19" s="70" t="s">
        <v>80</v>
      </c>
      <c r="B19" s="54">
        <v>2487768.6218562974</v>
      </c>
      <c r="C19" s="54">
        <v>2873066.8565282812</v>
      </c>
      <c r="D19" s="54">
        <v>3246486.7147018127</v>
      </c>
      <c r="E19" s="54">
        <v>3720510.5537341526</v>
      </c>
      <c r="F19" s="54">
        <v>4135441.0571398735</v>
      </c>
      <c r="G19" s="54">
        <v>4478829.7806601692</v>
      </c>
      <c r="H19" s="54">
        <v>4965776.3453096226</v>
      </c>
      <c r="I19" s="54">
        <v>5780839.3485890161</v>
      </c>
      <c r="J19" s="54">
        <v>6128956.4292711448</v>
      </c>
      <c r="K19" s="54">
        <v>6636325.9045303166</v>
      </c>
      <c r="L19" s="54">
        <v>7082874.9236903768</v>
      </c>
      <c r="M19" s="54">
        <v>7826600.1497562267</v>
      </c>
      <c r="N19" s="69">
        <v>8471873.6040474642</v>
      </c>
      <c r="O19" s="69">
        <v>9296771.0474926643</v>
      </c>
    </row>
    <row r="20" spans="1:16" ht="24" x14ac:dyDescent="0.25">
      <c r="A20" s="70" t="s">
        <v>81</v>
      </c>
      <c r="B20" s="54">
        <v>1725523</v>
      </c>
      <c r="C20" s="54">
        <v>1876763.8214718741</v>
      </c>
      <c r="D20" s="54">
        <v>1885317.3595841583</v>
      </c>
      <c r="E20" s="54">
        <v>1970046.3533679524</v>
      </c>
      <c r="F20" s="54">
        <v>2103795.1174561149</v>
      </c>
      <c r="G20" s="54">
        <v>2236999.3625968182</v>
      </c>
      <c r="H20" s="54">
        <v>2406169.6003390299</v>
      </c>
      <c r="I20" s="54">
        <v>2557054.5241887406</v>
      </c>
      <c r="J20" s="54">
        <v>2599168.6572522772</v>
      </c>
      <c r="K20" s="54">
        <v>2729464.4428488677</v>
      </c>
      <c r="L20" s="54">
        <v>2799334.4811214404</v>
      </c>
      <c r="M20" s="54">
        <v>3084057.3863242078</v>
      </c>
      <c r="N20" s="69">
        <v>3406329.0714735431</v>
      </c>
      <c r="O20" s="69">
        <v>3790763.4268501969</v>
      </c>
    </row>
    <row r="21" spans="1:16" ht="15" customHeight="1" x14ac:dyDescent="0.25">
      <c r="A21" s="70" t="s">
        <v>82</v>
      </c>
      <c r="B21" s="54">
        <v>579955.880590418</v>
      </c>
      <c r="C21" s="54">
        <v>666012.14722358226</v>
      </c>
      <c r="D21" s="54">
        <v>761191.03810065601</v>
      </c>
      <c r="E21" s="54">
        <v>898301.71764187573</v>
      </c>
      <c r="F21" s="54">
        <v>1067357.8719936016</v>
      </c>
      <c r="G21" s="54">
        <v>1183841.465378358</v>
      </c>
      <c r="H21" s="54">
        <v>1355246.7931479663</v>
      </c>
      <c r="I21" s="54">
        <v>1594806.4348885557</v>
      </c>
      <c r="J21" s="54">
        <v>1928783.7297552289</v>
      </c>
      <c r="K21" s="54">
        <v>2245383.8286438282</v>
      </c>
      <c r="L21" s="54">
        <v>2648679.363317016</v>
      </c>
      <c r="M21" s="54">
        <v>2858334.1278615342</v>
      </c>
      <c r="N21" s="69">
        <v>3131636.9499663608</v>
      </c>
      <c r="O21" s="69">
        <v>3471011.2051409706</v>
      </c>
    </row>
    <row r="22" spans="1:16" ht="15" customHeight="1" x14ac:dyDescent="0.25">
      <c r="A22" s="70" t="s">
        <v>83</v>
      </c>
      <c r="B22" s="54">
        <v>670895.62622944952</v>
      </c>
      <c r="C22" s="54">
        <v>787443.73019548715</v>
      </c>
      <c r="D22" s="54">
        <v>939726.18851332972</v>
      </c>
      <c r="E22" s="54">
        <v>1079586.2153582464</v>
      </c>
      <c r="F22" s="54">
        <v>1326025.5435814173</v>
      </c>
      <c r="G22" s="54">
        <v>1441754.0242790573</v>
      </c>
      <c r="H22" s="54">
        <v>1589160.3986568544</v>
      </c>
      <c r="I22" s="54">
        <v>1882828.66973939</v>
      </c>
      <c r="J22" s="54">
        <v>2158138.7309946548</v>
      </c>
      <c r="K22" s="54">
        <v>2448794.5897571892</v>
      </c>
      <c r="L22" s="54">
        <v>2750986.916441387</v>
      </c>
      <c r="M22" s="54">
        <v>3136633.7060127724</v>
      </c>
      <c r="N22" s="69">
        <v>3568922.7988751694</v>
      </c>
      <c r="O22" s="69">
        <v>3825630.171975255</v>
      </c>
    </row>
    <row r="23" spans="1:16" ht="36" x14ac:dyDescent="0.25">
      <c r="A23" s="70" t="s">
        <v>84</v>
      </c>
      <c r="B23" s="54">
        <v>621334.31635291735</v>
      </c>
      <c r="C23" s="54">
        <v>715374.70794080815</v>
      </c>
      <c r="D23" s="54">
        <v>837160.29512387072</v>
      </c>
      <c r="E23" s="54">
        <v>967283.16053506383</v>
      </c>
      <c r="F23" s="54">
        <v>1086809.9020477587</v>
      </c>
      <c r="G23" s="54">
        <v>1212400.9223612081</v>
      </c>
      <c r="H23" s="54">
        <v>1302223.8267313279</v>
      </c>
      <c r="I23" s="54">
        <v>1449996.8354866449</v>
      </c>
      <c r="J23" s="54">
        <v>1494228.7972309464</v>
      </c>
      <c r="K23" s="54">
        <v>1631213.0785868147</v>
      </c>
      <c r="L23" s="54">
        <v>1863107.1861939547</v>
      </c>
      <c r="M23" s="54">
        <v>1974558.7033913378</v>
      </c>
      <c r="N23" s="69">
        <v>2038017.2840593853</v>
      </c>
      <c r="O23" s="69">
        <v>2299447.7054211828</v>
      </c>
    </row>
    <row r="24" spans="1:16" ht="15" customHeight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16" s="77" customFormat="1" ht="15" customHeight="1" x14ac:dyDescent="0.25">
      <c r="A25" s="75" t="s">
        <v>85</v>
      </c>
      <c r="B25" s="75">
        <f>SUM(B8:B24)</f>
        <v>21120128.990323465</v>
      </c>
      <c r="C25" s="75">
        <f>SUM(C8:C24)</f>
        <v>23870398.037971623</v>
      </c>
      <c r="D25" s="75">
        <f t="shared" ref="D25:K25" si="0">SUM(D8:D24)</f>
        <v>27264327.21752248</v>
      </c>
      <c r="E25" s="75">
        <f t="shared" si="0"/>
        <v>30500643.770994063</v>
      </c>
      <c r="F25" s="75">
        <f t="shared" si="0"/>
        <v>33081685.535031222</v>
      </c>
      <c r="G25" s="75">
        <f t="shared" si="0"/>
        <v>36059208.977955543</v>
      </c>
      <c r="H25" s="75">
        <f t="shared" si="0"/>
        <v>41183826.1668064</v>
      </c>
      <c r="I25" s="75">
        <f t="shared" si="0"/>
        <v>44484162.773139901</v>
      </c>
      <c r="J25" s="75">
        <f t="shared" si="0"/>
        <v>48326985.413704932</v>
      </c>
      <c r="K25" s="75">
        <f t="shared" si="0"/>
        <v>51879344.100543007</v>
      </c>
      <c r="L25" s="75">
        <f>SUM(L8:L24)</f>
        <v>56671339.889336586</v>
      </c>
      <c r="M25" s="75">
        <f>SUM(M8:M24)</f>
        <v>61199063.524293087</v>
      </c>
      <c r="N25" s="75">
        <f>SUM(N8:N24)</f>
        <v>65667068.854239829</v>
      </c>
      <c r="O25" s="75">
        <f>SUM(O8:O24)</f>
        <v>70435168.365093619</v>
      </c>
      <c r="P25" s="76"/>
    </row>
    <row r="26" spans="1:16" s="77" customFormat="1" ht="1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6" ht="15" customHeight="1" x14ac:dyDescent="0.25">
      <c r="A27" s="54" t="s">
        <v>57</v>
      </c>
      <c r="B27" s="54">
        <v>1960917</v>
      </c>
      <c r="C27" s="54">
        <v>2381149.7629868085</v>
      </c>
      <c r="D27" s="54">
        <v>2776922.3025782523</v>
      </c>
      <c r="E27" s="54">
        <v>3026983.6730506765</v>
      </c>
      <c r="F27" s="54">
        <v>3140073.0863799802</v>
      </c>
      <c r="G27" s="54">
        <v>3611346.7958423146</v>
      </c>
      <c r="H27" s="54">
        <v>4415242.558410068</v>
      </c>
      <c r="I27" s="54">
        <v>4784318.8003338045</v>
      </c>
      <c r="J27" s="54">
        <v>4544955.5558388159</v>
      </c>
      <c r="K27" s="54">
        <v>5168982.621424689</v>
      </c>
      <c r="L27" s="54">
        <v>5667133.9889336573</v>
      </c>
      <c r="M27" s="54">
        <f>+'[1]2016'!$D$80</f>
        <v>5902974.5099786483</v>
      </c>
      <c r="N27" s="69">
        <f>+'[1]2017'!$D$80</f>
        <v>6619157.0516162589</v>
      </c>
      <c r="O27" s="69">
        <v>7184184.819220772</v>
      </c>
    </row>
    <row r="28" spans="1:16" ht="1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6" s="77" customFormat="1" ht="15" customHeight="1" x14ac:dyDescent="0.25">
      <c r="A29" s="75" t="s">
        <v>86</v>
      </c>
      <c r="B29" s="75">
        <f>+B25+B27</f>
        <v>23081045.990323465</v>
      </c>
      <c r="C29" s="75">
        <f>+C25+C27</f>
        <v>26251547.800958432</v>
      </c>
      <c r="D29" s="75">
        <f t="shared" ref="D29:K29" si="1">+D25+D27</f>
        <v>30041249.520100731</v>
      </c>
      <c r="E29" s="75">
        <f t="shared" si="1"/>
        <v>33527627.444044739</v>
      </c>
      <c r="F29" s="75">
        <f t="shared" si="1"/>
        <v>36221758.621411204</v>
      </c>
      <c r="G29" s="75">
        <f t="shared" si="1"/>
        <v>39670555.773797855</v>
      </c>
      <c r="H29" s="75">
        <f t="shared" si="1"/>
        <v>45599068.725216471</v>
      </c>
      <c r="I29" s="75">
        <f t="shared" si="1"/>
        <v>49268481.573473707</v>
      </c>
      <c r="J29" s="75">
        <f t="shared" si="1"/>
        <v>52871940.969543748</v>
      </c>
      <c r="K29" s="75">
        <f t="shared" si="1"/>
        <v>57048326.721967697</v>
      </c>
      <c r="L29" s="75">
        <f>+L25+L27</f>
        <v>62338473.878270246</v>
      </c>
      <c r="M29" s="75">
        <f>+M25+M27</f>
        <v>67102038.034271732</v>
      </c>
      <c r="N29" s="75">
        <f>+N25+N27</f>
        <v>72286225.905856088</v>
      </c>
      <c r="O29" s="75">
        <f>+O25+O27</f>
        <v>77619353.184314385</v>
      </c>
    </row>
    <row r="30" spans="1:16" ht="15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9"/>
    </row>
    <row r="31" spans="1:16" ht="15" customHeight="1" x14ac:dyDescent="0.25">
      <c r="A31" s="80" t="s">
        <v>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6" ht="15" customHeight="1" x14ac:dyDescent="0.25">
      <c r="A32" s="81"/>
      <c r="B32"/>
      <c r="C32"/>
      <c r="D32"/>
      <c r="E32"/>
      <c r="F32"/>
      <c r="G32"/>
      <c r="H32"/>
      <c r="I32"/>
      <c r="J32"/>
      <c r="K32"/>
      <c r="L32"/>
      <c r="M32"/>
      <c r="N32"/>
      <c r="O32" s="82"/>
    </row>
    <row r="33" spans="1:15" ht="15" customHeight="1" x14ac:dyDescent="0.25">
      <c r="A33" s="57" t="s">
        <v>87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58"/>
    </row>
    <row r="34" spans="1:15" ht="15" customHeight="1" x14ac:dyDescent="0.25">
      <c r="A34" s="59" t="s">
        <v>88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8"/>
      <c r="O34" s="58"/>
    </row>
    <row r="35" spans="1:15" ht="15" customHeight="1" x14ac:dyDescent="0.25">
      <c r="A35" s="59" t="s">
        <v>61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8"/>
      <c r="O35" s="58"/>
    </row>
    <row r="36" spans="1:15" ht="15" customHeight="1" x14ac:dyDescent="0.25">
      <c r="A36" s="59" t="s">
        <v>64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58"/>
      <c r="O36" s="61"/>
    </row>
    <row r="37" spans="1:15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58"/>
      <c r="O37" s="61"/>
    </row>
    <row r="38" spans="1:15" x14ac:dyDescent="0.25">
      <c r="A38" s="62" t="s">
        <v>65</v>
      </c>
      <c r="B38" s="63" t="s">
        <v>89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x14ac:dyDescent="0.25">
      <c r="A39" s="64"/>
      <c r="B39" s="65">
        <v>2005</v>
      </c>
      <c r="C39" s="65">
        <v>2006</v>
      </c>
      <c r="D39" s="65">
        <v>2007</v>
      </c>
      <c r="E39" s="65">
        <v>2008</v>
      </c>
      <c r="F39" s="65">
        <v>2009</v>
      </c>
      <c r="G39" s="65">
        <v>2010</v>
      </c>
      <c r="H39" s="65">
        <v>2011</v>
      </c>
      <c r="I39" s="65">
        <v>2012</v>
      </c>
      <c r="J39" s="65">
        <v>2013</v>
      </c>
      <c r="K39" s="65">
        <v>2014</v>
      </c>
      <c r="L39" s="66" t="s">
        <v>67</v>
      </c>
      <c r="M39" s="66" t="s">
        <v>68</v>
      </c>
      <c r="N39" s="66">
        <v>2017</v>
      </c>
      <c r="O39" s="66">
        <v>2018</v>
      </c>
    </row>
    <row r="40" spans="1:15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54"/>
      <c r="M40" s="54"/>
    </row>
    <row r="41" spans="1:15" x14ac:dyDescent="0.25">
      <c r="A41" s="70" t="s">
        <v>69</v>
      </c>
      <c r="B41" s="54">
        <v>88007.996098863281</v>
      </c>
      <c r="C41" s="54">
        <v>98895.93653876023</v>
      </c>
      <c r="D41" s="54">
        <v>110775.66653848163</v>
      </c>
      <c r="E41" s="54">
        <v>121250.25012433613</v>
      </c>
      <c r="F41" s="54">
        <v>121913.98842059958</v>
      </c>
      <c r="G41" s="54">
        <v>124760.18466679935</v>
      </c>
      <c r="H41" s="54">
        <v>144727.17256152848</v>
      </c>
      <c r="I41" s="54">
        <v>160905.276179109</v>
      </c>
      <c r="J41" s="54">
        <v>159742.30838024203</v>
      </c>
      <c r="K41" s="54">
        <v>167684.59844601751</v>
      </c>
      <c r="L41" s="54">
        <v>201640.55840389599</v>
      </c>
      <c r="M41" s="54">
        <v>232131.07036577689</v>
      </c>
      <c r="N41" s="69">
        <v>239075.05673220247</v>
      </c>
      <c r="O41" s="69">
        <v>251064.42885968729</v>
      </c>
    </row>
    <row r="42" spans="1:15" x14ac:dyDescent="0.25">
      <c r="A42" s="70" t="s">
        <v>70</v>
      </c>
      <c r="B42" s="54">
        <v>42551.045854117976</v>
      </c>
      <c r="C42" s="54">
        <v>53330.152716322897</v>
      </c>
      <c r="D42" s="54">
        <v>62381.629342677181</v>
      </c>
      <c r="E42" s="54">
        <v>58257.108260245863</v>
      </c>
      <c r="F42" s="54">
        <v>52881.274736970518</v>
      </c>
      <c r="G42" s="54">
        <v>53900.269355733544</v>
      </c>
      <c r="H42" s="54">
        <v>64623.194444196561</v>
      </c>
      <c r="I42" s="54">
        <v>44287.667412925839</v>
      </c>
      <c r="J42" s="54">
        <v>59123.805604584129</v>
      </c>
      <c r="K42" s="54">
        <v>60040.117707814825</v>
      </c>
      <c r="L42" s="54">
        <v>65943.43366503017</v>
      </c>
      <c r="M42" s="54">
        <v>67010.936384239802</v>
      </c>
      <c r="N42" s="69">
        <v>70596.037831926078</v>
      </c>
      <c r="O42" s="69">
        <v>66670.794806174948</v>
      </c>
    </row>
    <row r="43" spans="1:15" x14ac:dyDescent="0.25">
      <c r="A43" s="54" t="s">
        <v>71</v>
      </c>
      <c r="B43" s="54">
        <v>5216135.8026297195</v>
      </c>
      <c r="C43" s="54">
        <v>5568047.7757289754</v>
      </c>
      <c r="D43" s="54">
        <v>5813537.6098173102</v>
      </c>
      <c r="E43" s="54">
        <v>5860247.9517810242</v>
      </c>
      <c r="F43" s="54">
        <v>6224110.4065126488</v>
      </c>
      <c r="G43" s="54">
        <v>6559731.6834881213</v>
      </c>
      <c r="H43" s="54">
        <v>7052723.0212919395</v>
      </c>
      <c r="I43" s="54">
        <v>6859750.7250316748</v>
      </c>
      <c r="J43" s="54">
        <v>7245199.1898729429</v>
      </c>
      <c r="K43" s="54">
        <v>7565949.7654744405</v>
      </c>
      <c r="L43" s="54">
        <v>7794282.6213623416</v>
      </c>
      <c r="M43" s="54">
        <v>7958092.7305892752</v>
      </c>
      <c r="N43" s="69">
        <v>7762763.9787888099</v>
      </c>
      <c r="O43" s="69">
        <v>7899143.3159843013</v>
      </c>
    </row>
    <row r="44" spans="1:15" ht="36" x14ac:dyDescent="0.25">
      <c r="A44" s="54" t="s">
        <v>72</v>
      </c>
      <c r="B44" s="54">
        <v>1586868.0472756596</v>
      </c>
      <c r="C44" s="54">
        <v>1615165.9820318944</v>
      </c>
      <c r="D44" s="54">
        <v>1712500.4925096403</v>
      </c>
      <c r="E44" s="54">
        <v>1729241.0661645522</v>
      </c>
      <c r="F44" s="54">
        <v>1752662.6789561182</v>
      </c>
      <c r="G44" s="54">
        <v>1758373.035334439</v>
      </c>
      <c r="H44" s="54">
        <v>1829202.0711629342</v>
      </c>
      <c r="I44" s="54">
        <v>1854469.4407952628</v>
      </c>
      <c r="J44" s="54">
        <v>1860214.5217150406</v>
      </c>
      <c r="K44" s="54">
        <v>1822466.3561706434</v>
      </c>
      <c r="L44" s="54">
        <v>1790708.3567613105</v>
      </c>
      <c r="M44" s="54">
        <v>1773697.1767560591</v>
      </c>
      <c r="N44" s="69">
        <v>1800265.7580936132</v>
      </c>
      <c r="O44" s="69">
        <v>1875200.0950696098</v>
      </c>
    </row>
    <row r="45" spans="1:15" x14ac:dyDescent="0.25">
      <c r="A45" s="54" t="s">
        <v>73</v>
      </c>
      <c r="B45" s="54">
        <v>3416013.7461423343</v>
      </c>
      <c r="C45" s="54">
        <v>3819837.8590649003</v>
      </c>
      <c r="D45" s="54">
        <v>4502835.3289728621</v>
      </c>
      <c r="E45" s="54">
        <v>3717525.7143400935</v>
      </c>
      <c r="F45" s="54">
        <v>3567423.5304999081</v>
      </c>
      <c r="G45" s="54">
        <v>3446724.4595300602</v>
      </c>
      <c r="H45" s="54">
        <v>4132083.5443900907</v>
      </c>
      <c r="I45" s="54">
        <v>3321392.4006569628</v>
      </c>
      <c r="J45" s="54">
        <v>4018720.5458752662</v>
      </c>
      <c r="K45" s="54">
        <v>3731395.0293499772</v>
      </c>
      <c r="L45" s="54">
        <v>4037456.8278265623</v>
      </c>
      <c r="M45" s="54">
        <v>3544082.0841848012</v>
      </c>
      <c r="N45" s="69">
        <v>3532059.804344926</v>
      </c>
      <c r="O45" s="69">
        <v>3362835.2767084921</v>
      </c>
    </row>
    <row r="46" spans="1:15" ht="24" x14ac:dyDescent="0.25">
      <c r="A46" s="70" t="s">
        <v>74</v>
      </c>
      <c r="B46" s="54">
        <v>3272761.6232910305</v>
      </c>
      <c r="C46" s="54">
        <v>3631374.6709223948</v>
      </c>
      <c r="D46" s="54">
        <v>4046435.9650839376</v>
      </c>
      <c r="E46" s="54">
        <v>4174006.8280267054</v>
      </c>
      <c r="F46" s="54">
        <v>4357636.6304759225</v>
      </c>
      <c r="G46" s="54">
        <v>4716282.3260081112</v>
      </c>
      <c r="H46" s="54">
        <v>5187053.9846374448</v>
      </c>
      <c r="I46" s="54">
        <v>5592873.6751955273</v>
      </c>
      <c r="J46" s="54">
        <v>5845920.0054873684</v>
      </c>
      <c r="K46" s="54">
        <v>6195861.3394823223</v>
      </c>
      <c r="L46" s="54">
        <v>6519404.0537035968</v>
      </c>
      <c r="M46" s="54">
        <v>6909728.6843071394</v>
      </c>
      <c r="N46" s="69">
        <v>7188644.0211119056</v>
      </c>
      <c r="O46" s="69">
        <v>7401240.885774306</v>
      </c>
    </row>
    <row r="47" spans="1:15" x14ac:dyDescent="0.25">
      <c r="A47" s="70" t="s">
        <v>75</v>
      </c>
      <c r="B47" s="54">
        <v>1571201.3291444536</v>
      </c>
      <c r="C47" s="54">
        <v>1667771.0507656957</v>
      </c>
      <c r="D47" s="54">
        <v>1917506.5551712306</v>
      </c>
      <c r="E47" s="54">
        <v>2111870.937480716</v>
      </c>
      <c r="F47" s="54">
        <v>2072791.8837912991</v>
      </c>
      <c r="G47" s="54">
        <v>2109617.4497724092</v>
      </c>
      <c r="H47" s="54">
        <v>2172191.7018495598</v>
      </c>
      <c r="I47" s="54">
        <v>2221663.50556935</v>
      </c>
      <c r="J47" s="54">
        <v>2302495.7411122248</v>
      </c>
      <c r="K47" s="54">
        <v>2341883.0128035871</v>
      </c>
      <c r="L47" s="54">
        <v>2444153.343118432</v>
      </c>
      <c r="M47" s="54">
        <v>2525910.6345668403</v>
      </c>
      <c r="N47" s="69">
        <v>2575475.0341841974</v>
      </c>
      <c r="O47" s="69">
        <v>2750307.947478876</v>
      </c>
    </row>
    <row r="48" spans="1:15" x14ac:dyDescent="0.25">
      <c r="A48" s="73" t="s">
        <v>76</v>
      </c>
      <c r="B48" s="54">
        <v>1462124.3588995917</v>
      </c>
      <c r="C48" s="54">
        <v>1544293.9191668502</v>
      </c>
      <c r="D48" s="54">
        <v>1640496.8758612943</v>
      </c>
      <c r="E48" s="54">
        <v>1734178.8672814432</v>
      </c>
      <c r="F48" s="54">
        <v>1812823.1265047432</v>
      </c>
      <c r="G48" s="54">
        <v>1887239.901179069</v>
      </c>
      <c r="H48" s="54">
        <v>1985897.2232093248</v>
      </c>
      <c r="I48" s="54">
        <v>2117420.7979667182</v>
      </c>
      <c r="J48" s="54">
        <v>2254689.1573042641</v>
      </c>
      <c r="K48" s="54">
        <v>2405307.8329628673</v>
      </c>
      <c r="L48" s="54">
        <v>2561801.1726745376</v>
      </c>
      <c r="M48" s="54">
        <v>2701940.8228070606</v>
      </c>
      <c r="N48" s="54">
        <v>2762570.5169728999</v>
      </c>
      <c r="O48" s="54">
        <v>2870263.142196672</v>
      </c>
    </row>
    <row r="49" spans="1:15" x14ac:dyDescent="0.25">
      <c r="A49" s="70" t="s">
        <v>77</v>
      </c>
      <c r="B49" s="54">
        <v>1306004.5710465361</v>
      </c>
      <c r="C49" s="54">
        <v>1518666.7666969886</v>
      </c>
      <c r="D49" s="54">
        <v>1756527.3711456172</v>
      </c>
      <c r="E49" s="54">
        <v>2224445.211205252</v>
      </c>
      <c r="F49" s="54">
        <v>2305198.006678985</v>
      </c>
      <c r="G49" s="54">
        <v>2428045.7767651915</v>
      </c>
      <c r="H49" s="54">
        <v>2672708.0907683312</v>
      </c>
      <c r="I49" s="54">
        <v>2795144.7710663029</v>
      </c>
      <c r="J49" s="54">
        <v>2877116.4260087004</v>
      </c>
      <c r="K49" s="54">
        <v>2946678.6671425928</v>
      </c>
      <c r="L49" s="54">
        <v>2843956.5733768698</v>
      </c>
      <c r="M49" s="54">
        <v>2884047.4709143862</v>
      </c>
      <c r="N49" s="69">
        <v>2870436.5555813327</v>
      </c>
      <c r="O49" s="54">
        <v>2965694.1973516983</v>
      </c>
    </row>
    <row r="50" spans="1:15" x14ac:dyDescent="0.25">
      <c r="A50" s="70" t="s">
        <v>78</v>
      </c>
      <c r="B50" s="54">
        <v>1805774.5148373628</v>
      </c>
      <c r="C50" s="54">
        <v>1953680.8835000326</v>
      </c>
      <c r="D50" s="54">
        <v>2194228.1155781085</v>
      </c>
      <c r="E50" s="54">
        <v>2449198.0769911134</v>
      </c>
      <c r="F50" s="54">
        <v>2303913.4507273175</v>
      </c>
      <c r="G50" s="54">
        <v>2619571.9034353122</v>
      </c>
      <c r="H50" s="54">
        <v>2962112.2370280563</v>
      </c>
      <c r="I50" s="54">
        <v>3294698.562167549</v>
      </c>
      <c r="J50" s="54">
        <v>3428012.7551311748</v>
      </c>
      <c r="K50" s="54">
        <v>3823164.9266703636</v>
      </c>
      <c r="L50" s="54">
        <v>4420529.4623708138</v>
      </c>
      <c r="M50" s="54">
        <v>4563529.4063602891</v>
      </c>
      <c r="N50" s="69">
        <v>4816912.8833031356</v>
      </c>
      <c r="O50" s="54">
        <v>4973426.5531380549</v>
      </c>
    </row>
    <row r="51" spans="1:15" x14ac:dyDescent="0.25">
      <c r="A51" s="70" t="s">
        <v>79</v>
      </c>
      <c r="B51" s="54">
        <v>4510843.3910681037</v>
      </c>
      <c r="C51" s="54">
        <v>4782067.1607917296</v>
      </c>
      <c r="D51" s="54">
        <v>5074029.084177698</v>
      </c>
      <c r="E51" s="54">
        <v>5344458.8137535965</v>
      </c>
      <c r="F51" s="54">
        <v>5496336.1835825872</v>
      </c>
      <c r="G51" s="54">
        <v>5752040.5708208475</v>
      </c>
      <c r="H51" s="54">
        <v>6061984.4948128145</v>
      </c>
      <c r="I51" s="54">
        <v>6443751.665634389</v>
      </c>
      <c r="J51" s="54">
        <v>6455738.1245627655</v>
      </c>
      <c r="K51" s="54">
        <v>6681728.8905697614</v>
      </c>
      <c r="L51" s="54">
        <v>6846480.6153090168</v>
      </c>
      <c r="M51" s="54">
        <v>7057754.3225791845</v>
      </c>
      <c r="N51" s="69">
        <v>7194447.2570983125</v>
      </c>
      <c r="O51" s="54">
        <v>7400657.045834939</v>
      </c>
    </row>
    <row r="52" spans="1:15" ht="24" x14ac:dyDescent="0.25">
      <c r="A52" s="70" t="s">
        <v>80</v>
      </c>
      <c r="B52" s="54">
        <v>3664092.5728273364</v>
      </c>
      <c r="C52" s="54">
        <v>4026741.8534136917</v>
      </c>
      <c r="D52" s="54">
        <v>4308746.8546130676</v>
      </c>
      <c r="E52" s="54">
        <v>4616501.6027367283</v>
      </c>
      <c r="F52" s="54">
        <v>4964795.3355206335</v>
      </c>
      <c r="G52" s="54">
        <v>5144786.0865823627</v>
      </c>
      <c r="H52" s="54">
        <v>5550716.867016755</v>
      </c>
      <c r="I52" s="54">
        <v>6318389.7492892295</v>
      </c>
      <c r="J52" s="54">
        <v>6599542.0743853319</v>
      </c>
      <c r="K52" s="54">
        <v>6958400.1077729128</v>
      </c>
      <c r="L52" s="54">
        <v>7082874.9236903768</v>
      </c>
      <c r="M52" s="54">
        <v>7325964.6003460092</v>
      </c>
      <c r="N52" s="69">
        <v>7639186.0816134345</v>
      </c>
      <c r="O52" s="54">
        <v>8102035.6707904506</v>
      </c>
    </row>
    <row r="53" spans="1:15" ht="24" x14ac:dyDescent="0.25">
      <c r="A53" s="70" t="s">
        <v>81</v>
      </c>
      <c r="B53" s="54">
        <v>1872378.5017695427</v>
      </c>
      <c r="C53" s="54">
        <v>1993322.6389901997</v>
      </c>
      <c r="D53" s="54">
        <v>1988652.3293715487</v>
      </c>
      <c r="E53" s="54">
        <v>2057191.27687701</v>
      </c>
      <c r="F53" s="54">
        <v>2124260.4900738886</v>
      </c>
      <c r="G53" s="54">
        <v>2297391.4079274633</v>
      </c>
      <c r="H53" s="54">
        <v>2478065.9335249113</v>
      </c>
      <c r="I53" s="54">
        <v>2601394.5828463701</v>
      </c>
      <c r="J53" s="54">
        <v>2661305.4155725515</v>
      </c>
      <c r="K53" s="54">
        <v>2801220.6684065117</v>
      </c>
      <c r="L53" s="54">
        <v>2799334.4811214404</v>
      </c>
      <c r="M53" s="54">
        <v>2890624.118795963</v>
      </c>
      <c r="N53" s="69">
        <v>3062730.2762176637</v>
      </c>
      <c r="O53" s="69">
        <v>3264666.6025110111</v>
      </c>
    </row>
    <row r="54" spans="1:15" x14ac:dyDescent="0.25">
      <c r="A54" s="70" t="s">
        <v>82</v>
      </c>
      <c r="B54" s="54">
        <v>2079193.2845415124</v>
      </c>
      <c r="C54" s="54">
        <v>2109501.363483035</v>
      </c>
      <c r="D54" s="54">
        <v>2111003.2471747668</v>
      </c>
      <c r="E54" s="54">
        <v>2175677.9352819119</v>
      </c>
      <c r="F54" s="54">
        <v>2250734.1172091765</v>
      </c>
      <c r="G54" s="54">
        <v>2190534.9842367824</v>
      </c>
      <c r="H54" s="54">
        <v>2246669.51104856</v>
      </c>
      <c r="I54" s="54">
        <v>2337462.0261429921</v>
      </c>
      <c r="J54" s="54">
        <v>2468959.4582975144</v>
      </c>
      <c r="K54" s="54">
        <v>2529505.4134706734</v>
      </c>
      <c r="L54" s="54">
        <v>2648679.363317016</v>
      </c>
      <c r="M54" s="54">
        <v>2708749.5539300404</v>
      </c>
      <c r="N54" s="69">
        <v>2679448.9343732516</v>
      </c>
      <c r="O54" s="69">
        <v>2813457.5049656718</v>
      </c>
    </row>
    <row r="55" spans="1:15" x14ac:dyDescent="0.25">
      <c r="A55" s="70" t="s">
        <v>83</v>
      </c>
      <c r="B55" s="54">
        <v>1574631.8728053265</v>
      </c>
      <c r="C55" s="54">
        <v>1672418.4303969732</v>
      </c>
      <c r="D55" s="54">
        <v>1748959.1451606688</v>
      </c>
      <c r="E55" s="54">
        <v>1846824.8255089987</v>
      </c>
      <c r="F55" s="54">
        <v>1963583.7226743039</v>
      </c>
      <c r="G55" s="54">
        <v>2051395.6043533483</v>
      </c>
      <c r="H55" s="54">
        <v>2107525.6371339522</v>
      </c>
      <c r="I55" s="54">
        <v>2309473.9447023836</v>
      </c>
      <c r="J55" s="54">
        <v>2466311.5686755157</v>
      </c>
      <c r="K55" s="54">
        <v>2625276.435187269</v>
      </c>
      <c r="L55" s="54">
        <v>2750986.916441387</v>
      </c>
      <c r="M55" s="54">
        <v>2845754.4444357343</v>
      </c>
      <c r="N55" s="69">
        <v>2993540.7956523639</v>
      </c>
      <c r="O55" s="69">
        <v>3092530.8634397257</v>
      </c>
    </row>
    <row r="56" spans="1:15" ht="36" x14ac:dyDescent="0.25">
      <c r="A56" s="70" t="s">
        <v>84</v>
      </c>
      <c r="B56" s="74">
        <v>1222156.6894645211</v>
      </c>
      <c r="C56" s="74">
        <v>1327027.0988482882</v>
      </c>
      <c r="D56" s="74">
        <v>1438375.9054331742</v>
      </c>
      <c r="E56" s="74">
        <v>1529111.8971191375</v>
      </c>
      <c r="F56" s="74">
        <v>1583983.085546473</v>
      </c>
      <c r="G56" s="74">
        <v>1625214.3363010571</v>
      </c>
      <c r="H56" s="74">
        <v>1636952.8020917266</v>
      </c>
      <c r="I56" s="74">
        <v>1743082.5577421342</v>
      </c>
      <c r="J56" s="74">
        <v>1715108.3874981976</v>
      </c>
      <c r="K56" s="74">
        <v>1764168.2929749629</v>
      </c>
      <c r="L56" s="74">
        <v>1863107.1861939547</v>
      </c>
      <c r="M56" s="74">
        <v>1946787.4306595272</v>
      </c>
      <c r="N56" s="69">
        <v>1963919.614158832</v>
      </c>
      <c r="O56" s="69">
        <v>2046649.0818934096</v>
      </c>
    </row>
    <row r="57" spans="1:15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 x14ac:dyDescent="0.25">
      <c r="A58" s="75" t="s">
        <v>85</v>
      </c>
      <c r="B58" s="75">
        <f t="shared" ref="B58:K58" si="2">SUM(B41:B57)</f>
        <v>34690739.347696014</v>
      </c>
      <c r="C58" s="75">
        <f t="shared" si="2"/>
        <v>37382143.543056734</v>
      </c>
      <c r="D58" s="75">
        <f t="shared" si="2"/>
        <v>40426992.175952092</v>
      </c>
      <c r="E58" s="75">
        <f t="shared" si="2"/>
        <v>41749988.362932861</v>
      </c>
      <c r="F58" s="75">
        <f t="shared" si="2"/>
        <v>42955047.911911562</v>
      </c>
      <c r="G58" s="75">
        <f t="shared" si="2"/>
        <v>44765609.979757108</v>
      </c>
      <c r="H58" s="75">
        <f t="shared" si="2"/>
        <v>48285237.486972131</v>
      </c>
      <c r="I58" s="75">
        <f t="shared" si="2"/>
        <v>50016161.348398887</v>
      </c>
      <c r="J58" s="75">
        <f t="shared" si="2"/>
        <v>52418199.485483691</v>
      </c>
      <c r="K58" s="75">
        <f t="shared" si="2"/>
        <v>54420731.45459272</v>
      </c>
      <c r="L58" s="75">
        <f>SUM(L41:L57)</f>
        <v>56671339.889336586</v>
      </c>
      <c r="M58" s="75">
        <f>SUM(M41:M57)</f>
        <v>57935805.48798231</v>
      </c>
      <c r="N58" s="77">
        <f>SUM(N41:N57)</f>
        <v>59152072.606058806</v>
      </c>
      <c r="O58" s="77">
        <f>SUM(O41:O57)</f>
        <v>61135843.406803071</v>
      </c>
    </row>
    <row r="59" spans="1:15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5" x14ac:dyDescent="0.25">
      <c r="A60" s="54" t="s">
        <v>57</v>
      </c>
      <c r="B60" s="54">
        <v>2563510.4574013096</v>
      </c>
      <c r="C60" s="54">
        <v>2895393.8753685225</v>
      </c>
      <c r="D60" s="54">
        <v>3293638.5507671335</v>
      </c>
      <c r="E60" s="54">
        <v>3518246.084735231</v>
      </c>
      <c r="F60" s="54">
        <v>3621733.4079204272</v>
      </c>
      <c r="G60" s="54">
        <v>3986631.4272660837</v>
      </c>
      <c r="H60" s="54">
        <v>4590020.5264196666</v>
      </c>
      <c r="I60" s="54">
        <v>4789676.8969321148</v>
      </c>
      <c r="J60" s="54">
        <v>5107088.4832188273</v>
      </c>
      <c r="K60" s="54">
        <v>5508772.6698325602</v>
      </c>
      <c r="L60" s="54">
        <v>5667133.9889336573</v>
      </c>
      <c r="M60" s="54">
        <v>5816986.6347034648</v>
      </c>
      <c r="N60" s="69">
        <v>5922054.0176165728</v>
      </c>
      <c r="O60" s="69">
        <v>6148267.3189278254</v>
      </c>
    </row>
    <row r="61" spans="1:1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5" x14ac:dyDescent="0.25">
      <c r="A62" s="75" t="s">
        <v>86</v>
      </c>
      <c r="B62" s="75">
        <f t="shared" ref="B62:K62" si="3">+B58+B60</f>
        <v>37254249.805097327</v>
      </c>
      <c r="C62" s="75">
        <f t="shared" si="3"/>
        <v>40277537.418425255</v>
      </c>
      <c r="D62" s="75">
        <f t="shared" si="3"/>
        <v>43720630.726719223</v>
      </c>
      <c r="E62" s="75">
        <f t="shared" si="3"/>
        <v>45268234.44766809</v>
      </c>
      <c r="F62" s="75">
        <f t="shared" si="3"/>
        <v>46576781.31983199</v>
      </c>
      <c r="G62" s="75">
        <f t="shared" si="3"/>
        <v>48752241.407023191</v>
      </c>
      <c r="H62" s="75">
        <f t="shared" si="3"/>
        <v>52875258.0133918</v>
      </c>
      <c r="I62" s="75">
        <f t="shared" si="3"/>
        <v>54805838.245331004</v>
      </c>
      <c r="J62" s="75">
        <f t="shared" si="3"/>
        <v>57525287.968702517</v>
      </c>
      <c r="K62" s="75">
        <f t="shared" si="3"/>
        <v>59929504.124425277</v>
      </c>
      <c r="L62" s="75">
        <f>+L58+L60</f>
        <v>62338473.878270246</v>
      </c>
      <c r="M62" s="75">
        <f>+M58+M60</f>
        <v>63752792.122685775</v>
      </c>
      <c r="N62" s="75">
        <f>+N58+N60</f>
        <v>65074126.623675376</v>
      </c>
      <c r="O62" s="75">
        <f>+O58+O60</f>
        <v>67284110.725730896</v>
      </c>
    </row>
    <row r="63" spans="1:15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79"/>
    </row>
    <row r="64" spans="1:15" x14ac:dyDescent="0.25">
      <c r="A64" s="81" t="s">
        <v>43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6" spans="1:14" x14ac:dyDescent="0.2">
      <c r="A66" s="83" t="s">
        <v>90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1:14" x14ac:dyDescent="0.2">
      <c r="A67" s="85" t="s">
        <v>91</v>
      </c>
      <c r="B67" s="85"/>
      <c r="C67" s="85"/>
      <c r="D67" s="85"/>
      <c r="E67" s="85"/>
      <c r="F67" s="85"/>
      <c r="G67" s="84"/>
      <c r="H67" s="84"/>
      <c r="I67" s="84"/>
      <c r="J67" s="84"/>
      <c r="K67" s="84"/>
      <c r="L67" s="84"/>
      <c r="M67" s="84"/>
      <c r="N67" s="84"/>
    </row>
    <row r="68" spans="1:14" x14ac:dyDescent="0.2">
      <c r="A68" s="41" t="s">
        <v>92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1:14" x14ac:dyDescent="0.2">
      <c r="A69" s="84"/>
      <c r="B69" s="86"/>
      <c r="C69" s="86"/>
      <c r="D69" s="86"/>
      <c r="E69" s="86"/>
      <c r="F69" s="84"/>
      <c r="G69" s="84"/>
      <c r="H69" s="84"/>
      <c r="I69" s="84"/>
      <c r="J69" s="84"/>
      <c r="K69" s="84"/>
      <c r="L69" s="84"/>
      <c r="M69" s="84"/>
      <c r="N69" s="84"/>
    </row>
    <row r="70" spans="1:14" x14ac:dyDescent="0.25">
      <c r="A70" s="87" t="s">
        <v>65</v>
      </c>
      <c r="B70" s="65">
        <v>2006</v>
      </c>
      <c r="C70" s="65">
        <v>2007</v>
      </c>
      <c r="D70" s="65">
        <v>2008</v>
      </c>
      <c r="E70" s="65">
        <v>2009</v>
      </c>
      <c r="F70" s="88">
        <v>2010</v>
      </c>
      <c r="G70" s="88">
        <v>2011</v>
      </c>
      <c r="H70" s="88">
        <v>2012</v>
      </c>
      <c r="I70" s="88">
        <v>2013</v>
      </c>
      <c r="J70" s="88">
        <v>2014</v>
      </c>
      <c r="K70" s="88" t="s">
        <v>67</v>
      </c>
      <c r="L70" s="88" t="s">
        <v>68</v>
      </c>
      <c r="M70" s="88">
        <v>2017</v>
      </c>
      <c r="N70" s="88">
        <v>2018</v>
      </c>
    </row>
    <row r="71" spans="1:14" x14ac:dyDescent="0.25">
      <c r="A71" s="67"/>
      <c r="B71" s="67"/>
      <c r="C71" s="67"/>
      <c r="D71" s="67"/>
      <c r="E71" s="67"/>
      <c r="F71" s="67"/>
      <c r="G71" s="67"/>
      <c r="H71" s="67"/>
      <c r="I71" s="68"/>
      <c r="J71" s="68"/>
      <c r="K71" s="68"/>
      <c r="L71" s="89"/>
      <c r="M71" s="89"/>
      <c r="N71" s="89"/>
    </row>
    <row r="72" spans="1:14" x14ac:dyDescent="0.25">
      <c r="A72" s="70" t="s">
        <v>69</v>
      </c>
      <c r="B72" s="90">
        <v>12.371535454194472</v>
      </c>
      <c r="C72" s="90">
        <v>12.012354011193761</v>
      </c>
      <c r="D72" s="90">
        <v>9.4556719116790866</v>
      </c>
      <c r="E72" s="90">
        <v>0.54741189860045836</v>
      </c>
      <c r="F72" s="90">
        <v>2.3345936615415175</v>
      </c>
      <c r="G72" s="90">
        <v>16.004294918331151</v>
      </c>
      <c r="H72" s="90">
        <v>11.178345663253154</v>
      </c>
      <c r="I72" s="90">
        <v>-0.7227654844409459</v>
      </c>
      <c r="J72" s="90">
        <v>4.9719389598841035</v>
      </c>
      <c r="K72" s="90">
        <v>20.249897887199154</v>
      </c>
      <c r="L72" s="90">
        <v>15.121219760166937</v>
      </c>
      <c r="M72" s="90">
        <v>2.9914075506926707</v>
      </c>
      <c r="N72" s="90">
        <v>5.0148987900961117</v>
      </c>
    </row>
    <row r="73" spans="1:14" x14ac:dyDescent="0.25">
      <c r="A73" s="70" t="s">
        <v>70</v>
      </c>
      <c r="B73" s="90">
        <v>25.332178436130604</v>
      </c>
      <c r="C73" s="90">
        <v>16.972530857920965</v>
      </c>
      <c r="D73" s="90">
        <v>-6.6117559382335767</v>
      </c>
      <c r="E73" s="90">
        <v>-9.2277726852840853</v>
      </c>
      <c r="F73" s="90">
        <v>1.9269479108275478</v>
      </c>
      <c r="G73" s="90">
        <v>19.894010209287359</v>
      </c>
      <c r="H73" s="90">
        <v>-31.467845571810692</v>
      </c>
      <c r="I73" s="90">
        <v>33.499479783683974</v>
      </c>
      <c r="J73" s="90">
        <v>1.5498192206349515</v>
      </c>
      <c r="K73" s="90">
        <v>9.8322857825559709</v>
      </c>
      <c r="L73" s="90">
        <v>1.6188157939002412</v>
      </c>
      <c r="M73" s="90">
        <v>5.3500244006879027</v>
      </c>
      <c r="N73" s="90">
        <v>-5.560146357075002</v>
      </c>
    </row>
    <row r="74" spans="1:14" x14ac:dyDescent="0.25">
      <c r="A74" s="70" t="s">
        <v>71</v>
      </c>
      <c r="B74" s="90">
        <v>6.7466029722968335</v>
      </c>
      <c r="C74" s="90">
        <v>4.4089031555803126</v>
      </c>
      <c r="D74" s="90">
        <v>0.80347535526104075</v>
      </c>
      <c r="E74" s="90">
        <v>6.2089941880537847</v>
      </c>
      <c r="F74" s="90">
        <v>5.3922770493320948</v>
      </c>
      <c r="G74" s="90">
        <v>7.5154192517470575</v>
      </c>
      <c r="H74" s="90">
        <v>-2.7361388739879255</v>
      </c>
      <c r="I74" s="90">
        <v>5.6189864660058486</v>
      </c>
      <c r="J74" s="90">
        <v>4.4270773956060383</v>
      </c>
      <c r="K74" s="90">
        <v>3.0179007654775658</v>
      </c>
      <c r="L74" s="90">
        <v>2.1016701239183755</v>
      </c>
      <c r="M74" s="90">
        <v>-2.4544668982011464</v>
      </c>
      <c r="N74" s="90">
        <v>1.7568399292847037</v>
      </c>
    </row>
    <row r="75" spans="1:14" ht="36" x14ac:dyDescent="0.25">
      <c r="A75" s="54" t="s">
        <v>72</v>
      </c>
      <c r="B75" s="90">
        <v>1.7832569509995899</v>
      </c>
      <c r="C75" s="90">
        <v>6.0262853205525158</v>
      </c>
      <c r="D75" s="90">
        <v>0.97755146513149871</v>
      </c>
      <c r="E75" s="90">
        <v>1.3544446318010994</v>
      </c>
      <c r="F75" s="90">
        <v>0.32581034827088295</v>
      </c>
      <c r="G75" s="90">
        <v>4.028100659256495</v>
      </c>
      <c r="H75" s="90">
        <v>1.3813328790003299</v>
      </c>
      <c r="I75" s="90">
        <v>0.30979647296394131</v>
      </c>
      <c r="J75" s="90">
        <v>-2.0292372252634028</v>
      </c>
      <c r="K75" s="90">
        <v>-1.7425835764706576</v>
      </c>
      <c r="L75" s="90">
        <v>-0.94996932029836056</v>
      </c>
      <c r="M75" s="90">
        <v>1.4979209351928757</v>
      </c>
      <c r="N75" s="90">
        <v>4.1624041694459768</v>
      </c>
    </row>
    <row r="76" spans="1:14" x14ac:dyDescent="0.25">
      <c r="A76" s="54" t="s">
        <v>73</v>
      </c>
      <c r="B76" s="90">
        <v>11.821501402873459</v>
      </c>
      <c r="C76" s="90">
        <v>17.880273852125228</v>
      </c>
      <c r="D76" s="90">
        <v>-17.44033608290767</v>
      </c>
      <c r="E76" s="90">
        <v>-4.0376905332806912</v>
      </c>
      <c r="F76" s="90">
        <v>-3.3833681349557665</v>
      </c>
      <c r="G76" s="90">
        <v>19.884359568257317</v>
      </c>
      <c r="H76" s="90">
        <v>-19.619427705757786</v>
      </c>
      <c r="I76" s="90">
        <v>20.995054516303881</v>
      </c>
      <c r="J76" s="90">
        <v>-7.1496764516307154</v>
      </c>
      <c r="K76" s="90">
        <v>8.2023424501881834</v>
      </c>
      <c r="L76" s="90">
        <v>-12.21993855739515</v>
      </c>
      <c r="M76" s="90">
        <v>-0.33922125826384431</v>
      </c>
      <c r="N76" s="90">
        <v>-4.7911002930432929</v>
      </c>
    </row>
    <row r="77" spans="1:14" ht="24" x14ac:dyDescent="0.25">
      <c r="A77" s="54" t="s">
        <v>74</v>
      </c>
      <c r="B77" s="90">
        <v>10.957505889804132</v>
      </c>
      <c r="C77" s="90">
        <v>11.429866972556546</v>
      </c>
      <c r="D77" s="90">
        <v>3.1526722291803644</v>
      </c>
      <c r="E77" s="90">
        <v>4.3993651667318723</v>
      </c>
      <c r="F77" s="90">
        <v>8.2302799876413424</v>
      </c>
      <c r="G77" s="90">
        <v>9.9818379411522162</v>
      </c>
      <c r="H77" s="90">
        <v>7.8237028525248276</v>
      </c>
      <c r="I77" s="90">
        <v>4.5244420844709143</v>
      </c>
      <c r="J77" s="90">
        <v>5.986078045311527</v>
      </c>
      <c r="K77" s="90">
        <v>5.2219166390884197</v>
      </c>
      <c r="L77" s="90">
        <v>5.9871213287018721</v>
      </c>
      <c r="M77" s="90">
        <v>4.036559893273628</v>
      </c>
      <c r="N77" s="90">
        <v>2.9573986976964894</v>
      </c>
    </row>
    <row r="78" spans="1:14" x14ac:dyDescent="0.25">
      <c r="A78" s="70" t="s">
        <v>75</v>
      </c>
      <c r="B78" s="90">
        <v>6.1462347205259782</v>
      </c>
      <c r="C78" s="90">
        <v>14.974207898073178</v>
      </c>
      <c r="D78" s="90">
        <v>10.136308623577506</v>
      </c>
      <c r="E78" s="90">
        <v>-1.8504470607486501</v>
      </c>
      <c r="F78" s="90">
        <v>1.7766166622455781</v>
      </c>
      <c r="G78" s="90">
        <v>2.9661421355754003</v>
      </c>
      <c r="H78" s="90">
        <v>2.2775063396875295</v>
      </c>
      <c r="I78" s="90">
        <v>3.638365366323093</v>
      </c>
      <c r="J78" s="90">
        <v>1.7106338564750745</v>
      </c>
      <c r="K78" s="90">
        <v>4.367012773725687</v>
      </c>
      <c r="L78" s="90">
        <v>3.3450148158092441</v>
      </c>
      <c r="M78" s="90">
        <v>1.9622388432541271</v>
      </c>
      <c r="N78" s="90">
        <v>6.7883753860599194</v>
      </c>
    </row>
    <row r="79" spans="1:14" x14ac:dyDescent="0.25">
      <c r="A79" s="70" t="s">
        <v>76</v>
      </c>
      <c r="B79" s="90">
        <v>5.6198749283610905</v>
      </c>
      <c r="C79" s="90">
        <v>6.2295755685126242</v>
      </c>
      <c r="D79" s="90">
        <v>5.7105863960249081</v>
      </c>
      <c r="E79" s="90">
        <v>4.5349566130156616</v>
      </c>
      <c r="F79" s="90">
        <v>4.1050212558688459</v>
      </c>
      <c r="G79" s="90">
        <v>5.2275983550696958</v>
      </c>
      <c r="H79" s="90">
        <v>6.6228792316272989</v>
      </c>
      <c r="I79" s="90">
        <v>6.4828096271350333</v>
      </c>
      <c r="J79" s="90">
        <v>6.6802412727564153</v>
      </c>
      <c r="K79" s="90">
        <v>6.5061668018975061</v>
      </c>
      <c r="L79" s="90">
        <v>5.4703562332363287</v>
      </c>
      <c r="M79" s="90">
        <v>2.2439312383922161</v>
      </c>
      <c r="N79" s="90">
        <v>3.8982760643437642</v>
      </c>
    </row>
    <row r="80" spans="1:14" x14ac:dyDescent="0.25">
      <c r="A80" s="73" t="s">
        <v>77</v>
      </c>
      <c r="B80" s="90">
        <v>16.283418937809735</v>
      </c>
      <c r="C80" s="90">
        <v>15.662461947854522</v>
      </c>
      <c r="D80" s="90">
        <v>26.638801520892663</v>
      </c>
      <c r="E80" s="90">
        <v>3.6302442994304851</v>
      </c>
      <c r="F80" s="90">
        <v>5.329163470134568</v>
      </c>
      <c r="G80" s="90">
        <v>10.076511585753355</v>
      </c>
      <c r="H80" s="90">
        <v>4.5809971063010657</v>
      </c>
      <c r="I80" s="90">
        <v>2.9326443406767266</v>
      </c>
      <c r="J80" s="90">
        <v>2.4177763716845213</v>
      </c>
      <c r="K80" s="90">
        <v>-3.4860297090124615</v>
      </c>
      <c r="L80" s="90">
        <v>1.409687402150217</v>
      </c>
      <c r="M80" s="90">
        <v>-0.47193797849444108</v>
      </c>
      <c r="N80" s="90">
        <v>3.3185768062054866</v>
      </c>
    </row>
    <row r="81" spans="1:14" x14ac:dyDescent="0.25">
      <c r="A81" s="70" t="s">
        <v>78</v>
      </c>
      <c r="B81" s="90">
        <v>8.1907440517838381</v>
      </c>
      <c r="C81" s="90">
        <v>12.312513988831885</v>
      </c>
      <c r="D81" s="90">
        <v>11.620029822916944</v>
      </c>
      <c r="E81" s="90">
        <v>-5.931926356984607</v>
      </c>
      <c r="F81" s="90">
        <v>13.700968350540489</v>
      </c>
      <c r="G81" s="90">
        <v>13.076195127285327</v>
      </c>
      <c r="H81" s="90">
        <v>11.228012260372111</v>
      </c>
      <c r="I81" s="90">
        <v>4.0463244344854266</v>
      </c>
      <c r="J81" s="90">
        <v>11.527149977715535</v>
      </c>
      <c r="K81" s="90">
        <v>15.624869634402661</v>
      </c>
      <c r="L81" s="90">
        <v>3.2349053480299927</v>
      </c>
      <c r="M81" s="90">
        <v>5.5523577122062795</v>
      </c>
      <c r="N81" s="90">
        <v>3.2492526567678315</v>
      </c>
    </row>
    <row r="82" spans="1:14" x14ac:dyDescent="0.25">
      <c r="A82" s="70" t="s">
        <v>79</v>
      </c>
      <c r="B82" s="90">
        <v>6.0127064100845118</v>
      </c>
      <c r="C82" s="90">
        <v>6.1053497069169183</v>
      </c>
      <c r="D82" s="90">
        <v>5.3296842625356167</v>
      </c>
      <c r="E82" s="90">
        <v>2.8417726681351674</v>
      </c>
      <c r="F82" s="90">
        <v>4.6522697793130341</v>
      </c>
      <c r="G82" s="90">
        <v>5.3884168613876238</v>
      </c>
      <c r="H82" s="90">
        <v>6.2977259534109598</v>
      </c>
      <c r="I82" s="90">
        <v>0.18601677330774002</v>
      </c>
      <c r="J82" s="90">
        <v>3.5006185450296767</v>
      </c>
      <c r="K82" s="90">
        <v>2.4657050209232034</v>
      </c>
      <c r="L82" s="90">
        <v>3.085873153540386</v>
      </c>
      <c r="M82" s="90">
        <v>1.936776604447954</v>
      </c>
      <c r="N82" s="90">
        <v>2.8662353252110195</v>
      </c>
    </row>
    <row r="83" spans="1:14" ht="24" x14ac:dyDescent="0.25">
      <c r="A83" s="70" t="s">
        <v>80</v>
      </c>
      <c r="B83" s="90">
        <v>9.8973831413468716</v>
      </c>
      <c r="C83" s="90">
        <v>7.0033046931057719</v>
      </c>
      <c r="D83" s="90">
        <v>7.1425581151087991</v>
      </c>
      <c r="E83" s="90">
        <v>7.5445383269753918</v>
      </c>
      <c r="F83" s="90">
        <v>3.6253408025500145</v>
      </c>
      <c r="G83" s="90">
        <v>7.8901391350956862</v>
      </c>
      <c r="H83" s="90">
        <v>13.830157449285686</v>
      </c>
      <c r="I83" s="90">
        <v>4.4497464742141002</v>
      </c>
      <c r="J83" s="90">
        <v>5.4376202067172086</v>
      </c>
      <c r="K83" s="90">
        <v>1.7888424636349765</v>
      </c>
      <c r="L83" s="90">
        <v>3.4320763711718438</v>
      </c>
      <c r="M83" s="90">
        <v>4.2754981542312054</v>
      </c>
      <c r="N83" s="90">
        <v>6.0588861723245291</v>
      </c>
    </row>
    <row r="84" spans="1:14" ht="24" x14ac:dyDescent="0.25">
      <c r="A84" s="70" t="s">
        <v>81</v>
      </c>
      <c r="B84" s="90">
        <v>6.459385060571643</v>
      </c>
      <c r="C84" s="90">
        <v>-0.23429772618329681</v>
      </c>
      <c r="D84" s="90">
        <v>3.4465022615150165</v>
      </c>
      <c r="E84" s="90">
        <v>3.2602322375532955</v>
      </c>
      <c r="F84" s="90">
        <v>8.1501736092428381</v>
      </c>
      <c r="G84" s="90">
        <v>7.8643336513754658</v>
      </c>
      <c r="H84" s="90">
        <v>4.976810651120589</v>
      </c>
      <c r="I84" s="90">
        <v>2.3030275038333103</v>
      </c>
      <c r="J84" s="90">
        <v>5.2573918053617552</v>
      </c>
      <c r="K84" s="90">
        <v>-6.7334476942304544E-2</v>
      </c>
      <c r="L84" s="90">
        <v>3.2611193228310187</v>
      </c>
      <c r="M84" s="90">
        <v>5.9539445582910355</v>
      </c>
      <c r="N84" s="90">
        <v>6.5933434576788796</v>
      </c>
    </row>
    <row r="85" spans="1:14" x14ac:dyDescent="0.25">
      <c r="A85" s="70" t="s">
        <v>82</v>
      </c>
      <c r="B85" s="90">
        <v>1.4576845340382061</v>
      </c>
      <c r="C85" s="90">
        <v>7.1196147000929244E-2</v>
      </c>
      <c r="D85" s="90">
        <v>3.0636943924033044</v>
      </c>
      <c r="E85" s="90">
        <v>3.4497836609966415</v>
      </c>
      <c r="F85" s="90">
        <v>-2.6746443532405628</v>
      </c>
      <c r="G85" s="90">
        <v>2.5625943988899946</v>
      </c>
      <c r="H85" s="90">
        <v>4.0412047543235463</v>
      </c>
      <c r="I85" s="90">
        <v>5.6256499863445608</v>
      </c>
      <c r="J85" s="90">
        <v>2.4522863253051863</v>
      </c>
      <c r="K85" s="90">
        <v>4.7113538169039515</v>
      </c>
      <c r="L85" s="90">
        <v>2.2679298764874511</v>
      </c>
      <c r="M85" s="90">
        <v>-1.0817027921343758</v>
      </c>
      <c r="N85" s="90">
        <v>5.0013481829526363</v>
      </c>
    </row>
    <row r="86" spans="1:14" x14ac:dyDescent="0.25">
      <c r="A86" s="70" t="s">
        <v>83</v>
      </c>
      <c r="B86" s="90">
        <v>6.2101218246924272</v>
      </c>
      <c r="C86" s="90">
        <v>4.5766486049503508</v>
      </c>
      <c r="D86" s="90">
        <v>5.5956527411816337</v>
      </c>
      <c r="E86" s="90">
        <v>6.3221424984432728</v>
      </c>
      <c r="F86" s="90">
        <v>4.4720212672902493</v>
      </c>
      <c r="G86" s="90">
        <v>2.7361876305812549</v>
      </c>
      <c r="H86" s="90">
        <v>9.5822467831548241</v>
      </c>
      <c r="I86" s="90">
        <v>6.7910540550975229</v>
      </c>
      <c r="J86" s="90">
        <v>6.4454494935172413</v>
      </c>
      <c r="K86" s="90">
        <v>4.7884664475400518</v>
      </c>
      <c r="L86" s="90">
        <v>3.4448556417322473</v>
      </c>
      <c r="M86" s="90">
        <v>5.1932221877257989</v>
      </c>
      <c r="N86" s="90">
        <v>3.3067886674913227</v>
      </c>
    </row>
    <row r="87" spans="1:14" ht="36" x14ac:dyDescent="0.25">
      <c r="A87" s="70" t="s">
        <v>84</v>
      </c>
      <c r="B87" s="90">
        <v>8.5807663033547144</v>
      </c>
      <c r="C87" s="90">
        <v>8.3908464779298253</v>
      </c>
      <c r="D87" s="90">
        <v>6.3082252242425918</v>
      </c>
      <c r="E87" s="90">
        <v>3.5884351256905145</v>
      </c>
      <c r="F87" s="90">
        <v>2.6030107979568173</v>
      </c>
      <c r="G87" s="90">
        <v>0.72227185845443742</v>
      </c>
      <c r="H87" s="90">
        <v>6.4833729790372274</v>
      </c>
      <c r="I87" s="90">
        <v>-1.6048677740297279</v>
      </c>
      <c r="J87" s="90">
        <v>2.8604551079321583</v>
      </c>
      <c r="K87" s="90">
        <v>5.6082457446363421</v>
      </c>
      <c r="L87" s="90">
        <v>4.4914347969704504</v>
      </c>
      <c r="M87" s="90">
        <v>0.88002332609580236</v>
      </c>
      <c r="N87" s="90">
        <v>4.21246710599259</v>
      </c>
    </row>
    <row r="88" spans="1:14" x14ac:dyDescent="0.25">
      <c r="A88" s="74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1:14" x14ac:dyDescent="0.25">
      <c r="A89" s="75" t="s">
        <v>85</v>
      </c>
      <c r="B89" s="91">
        <v>7.7582785664655152</v>
      </c>
      <c r="C89" s="91">
        <v>8.1451953909178698</v>
      </c>
      <c r="D89" s="91">
        <v>3.2725565662234724</v>
      </c>
      <c r="E89" s="91">
        <v>2.8863709817188665</v>
      </c>
      <c r="F89" s="91">
        <v>4.2150158266811566</v>
      </c>
      <c r="G89" s="91">
        <v>7.8623468077539727</v>
      </c>
      <c r="H89" s="91">
        <v>3.5847889572745206</v>
      </c>
      <c r="I89" s="91">
        <v>4.8025239689085009</v>
      </c>
      <c r="J89" s="91">
        <v>3.8202990350013843</v>
      </c>
      <c r="K89" s="91">
        <v>4.1355718208633707</v>
      </c>
      <c r="L89" s="91">
        <v>2.231225873810061</v>
      </c>
      <c r="M89" s="91">
        <v>2.0993358214874247</v>
      </c>
      <c r="N89" s="91">
        <v>3.3536792767276058</v>
      </c>
    </row>
    <row r="90" spans="1:14" x14ac:dyDescent="0.25">
      <c r="A90" s="54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 x14ac:dyDescent="0.25">
      <c r="A91" s="54" t="s">
        <v>57</v>
      </c>
      <c r="B91" s="90">
        <v>12.946442914207989</v>
      </c>
      <c r="C91" s="90">
        <v>13.754421420399066</v>
      </c>
      <c r="D91" s="90">
        <v>6.8194348136890515</v>
      </c>
      <c r="E91" s="90">
        <v>2.9414464108750371</v>
      </c>
      <c r="F91" s="90">
        <v>10.075231339436952</v>
      </c>
      <c r="G91" s="90">
        <v>15.135311858196276</v>
      </c>
      <c r="H91" s="90">
        <v>4.3497925415201921</v>
      </c>
      <c r="I91" s="90">
        <v>6.6269937016006475</v>
      </c>
      <c r="J91" s="90">
        <v>7.8652286509938163</v>
      </c>
      <c r="K91" s="90">
        <v>2.8747114573873134</v>
      </c>
      <c r="L91" s="90">
        <v>2.6442403878649712</v>
      </c>
      <c r="M91" s="90">
        <v>1.8062166807516489</v>
      </c>
      <c r="N91" s="90">
        <v>3.819845287434509</v>
      </c>
    </row>
    <row r="92" spans="1:14" x14ac:dyDescent="0.25">
      <c r="A92" s="54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1:14" x14ac:dyDescent="0.25">
      <c r="A93" s="75" t="s">
        <v>86</v>
      </c>
      <c r="B93" s="91">
        <v>8.1152824956745242</v>
      </c>
      <c r="C93" s="91">
        <v>8.5484206060693744</v>
      </c>
      <c r="D93" s="91">
        <v>3.5397561636801189</v>
      </c>
      <c r="E93" s="91">
        <v>2.8906514427387897</v>
      </c>
      <c r="F93" s="91">
        <v>4.6706964834105191</v>
      </c>
      <c r="G93" s="91">
        <v>8.4570811256580605</v>
      </c>
      <c r="H93" s="91">
        <v>3.6511977519811722</v>
      </c>
      <c r="I93" s="91">
        <v>4.9619708601084778</v>
      </c>
      <c r="J93" s="91">
        <v>4.179407423446202</v>
      </c>
      <c r="K93" s="91">
        <v>4.0196724285311625</v>
      </c>
      <c r="L93" s="91">
        <v>2.2687726478150649</v>
      </c>
      <c r="M93" s="91">
        <v>2.0725907948420996</v>
      </c>
      <c r="N93" s="91">
        <v>3.396102593640471</v>
      </c>
    </row>
    <row r="94" spans="1:14" ht="12.75" x14ac:dyDescent="0.2">
      <c r="A94" s="78"/>
      <c r="B94" s="78"/>
      <c r="C94" s="78"/>
      <c r="D94" s="78"/>
      <c r="E94" s="78"/>
      <c r="F94" s="78"/>
      <c r="G94" s="78"/>
      <c r="H94" s="78"/>
      <c r="I94" s="79"/>
      <c r="J94" s="92"/>
      <c r="K94" s="93"/>
      <c r="L94" s="8"/>
      <c r="M94" s="8"/>
      <c r="N94" s="8"/>
    </row>
    <row r="95" spans="1:14" ht="12.75" x14ac:dyDescent="0.2">
      <c r="A95" s="80" t="s">
        <v>43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1"/>
      <c r="M95" s="1"/>
      <c r="N95" s="1"/>
    </row>
    <row r="98" spans="1:4" x14ac:dyDescent="0.2">
      <c r="A98" s="57" t="s">
        <v>93</v>
      </c>
      <c r="B98" s="58"/>
      <c r="C98" s="58"/>
      <c r="D98" s="94"/>
    </row>
    <row r="99" spans="1:4" x14ac:dyDescent="0.2">
      <c r="A99" s="59" t="s">
        <v>94</v>
      </c>
      <c r="B99" s="58"/>
      <c r="C99" s="58"/>
      <c r="D99" s="94"/>
    </row>
    <row r="100" spans="1:4" x14ac:dyDescent="0.2">
      <c r="A100" s="59" t="s">
        <v>64</v>
      </c>
      <c r="B100" s="58"/>
      <c r="C100" s="58"/>
      <c r="D100" s="94"/>
    </row>
    <row r="101" spans="1:4" x14ac:dyDescent="0.2">
      <c r="A101" s="60"/>
      <c r="B101" s="95"/>
      <c r="C101" s="95"/>
      <c r="D101" s="94"/>
    </row>
    <row r="102" spans="1:4" x14ac:dyDescent="0.25">
      <c r="A102" s="96" t="s">
        <v>65</v>
      </c>
      <c r="B102" s="63" t="s">
        <v>95</v>
      </c>
      <c r="C102" s="63"/>
      <c r="D102" s="63"/>
    </row>
    <row r="103" spans="1:4" x14ac:dyDescent="0.25">
      <c r="A103" s="97"/>
      <c r="B103" s="98" t="s">
        <v>49</v>
      </c>
      <c r="C103" s="98"/>
      <c r="D103" s="98"/>
    </row>
    <row r="104" spans="1:4" x14ac:dyDescent="0.25">
      <c r="A104" s="99"/>
      <c r="B104" s="66" t="s">
        <v>68</v>
      </c>
      <c r="C104" s="66">
        <v>2017</v>
      </c>
      <c r="D104" s="66">
        <v>2018</v>
      </c>
    </row>
    <row r="105" spans="1:4" x14ac:dyDescent="0.25">
      <c r="A105" s="67"/>
      <c r="B105" s="68"/>
    </row>
    <row r="106" spans="1:4" x14ac:dyDescent="0.25">
      <c r="A106" s="70" t="s">
        <v>69</v>
      </c>
      <c r="B106" s="69">
        <v>232130.90587599386</v>
      </c>
      <c r="C106" s="69">
        <v>289074.25402055302</v>
      </c>
      <c r="D106" s="69">
        <v>369800</v>
      </c>
    </row>
    <row r="107" spans="1:4" x14ac:dyDescent="0.25">
      <c r="A107" s="70" t="s">
        <v>70</v>
      </c>
      <c r="B107" s="69">
        <v>67010.936384239802</v>
      </c>
      <c r="C107" s="69">
        <v>74383.828395176752</v>
      </c>
      <c r="D107" s="69">
        <v>69933</v>
      </c>
    </row>
    <row r="108" spans="1:4" x14ac:dyDescent="0.25">
      <c r="A108" s="70" t="s">
        <v>71</v>
      </c>
      <c r="B108" s="69">
        <v>7958092.7305892743</v>
      </c>
      <c r="C108" s="69">
        <v>7805624.2566553643</v>
      </c>
      <c r="D108" s="69">
        <v>8381267</v>
      </c>
    </row>
    <row r="109" spans="1:4" ht="36" x14ac:dyDescent="0.25">
      <c r="A109" s="54" t="s">
        <v>72</v>
      </c>
      <c r="B109" s="69">
        <v>1773697.1767560593</v>
      </c>
      <c r="C109" s="69">
        <v>1993796.6670955347</v>
      </c>
      <c r="D109" s="69">
        <v>2057934</v>
      </c>
    </row>
    <row r="110" spans="1:4" x14ac:dyDescent="0.25">
      <c r="A110" s="54" t="s">
        <v>73</v>
      </c>
      <c r="B110" s="69">
        <v>3544082.0841848012</v>
      </c>
      <c r="C110" s="69">
        <v>4224736.3365419582</v>
      </c>
      <c r="D110" s="69">
        <v>4639744</v>
      </c>
    </row>
    <row r="111" spans="1:4" ht="24" x14ac:dyDescent="0.25">
      <c r="A111" s="54" t="s">
        <v>74</v>
      </c>
      <c r="B111" s="69">
        <v>6909728.6843071394</v>
      </c>
      <c r="C111" s="69">
        <v>7941543.5433278708</v>
      </c>
      <c r="D111" s="69">
        <f>7536550+540146</f>
        <v>8076696</v>
      </c>
    </row>
    <row r="112" spans="1:4" x14ac:dyDescent="0.25">
      <c r="A112" s="70" t="s">
        <v>75</v>
      </c>
      <c r="B112" s="69">
        <v>2525910.6345668407</v>
      </c>
      <c r="C112" s="69">
        <v>2800644.7522030859</v>
      </c>
      <c r="D112" s="69">
        <f>2776685+71626</f>
        <v>2848311</v>
      </c>
    </row>
    <row r="113" spans="1:4" x14ac:dyDescent="0.25">
      <c r="A113" s="70" t="s">
        <v>76</v>
      </c>
      <c r="B113" s="69">
        <v>2701940.8228070615</v>
      </c>
      <c r="C113" s="54">
        <v>2928834.9715842325</v>
      </c>
      <c r="D113" s="54">
        <v>3411655</v>
      </c>
    </row>
    <row r="114" spans="1:4" x14ac:dyDescent="0.25">
      <c r="A114" s="73" t="s">
        <v>77</v>
      </c>
      <c r="B114" s="69">
        <v>2884047.4709143862</v>
      </c>
      <c r="C114" s="69">
        <v>2922572.1008991809</v>
      </c>
      <c r="D114" s="69">
        <v>3419119</v>
      </c>
    </row>
    <row r="115" spans="1:4" x14ac:dyDescent="0.25">
      <c r="A115" s="70" t="s">
        <v>78</v>
      </c>
      <c r="B115" s="69">
        <v>4563529.4063602891</v>
      </c>
      <c r="C115" s="69">
        <v>4591555.1802146779</v>
      </c>
      <c r="D115" s="69">
        <v>4874784</v>
      </c>
    </row>
    <row r="116" spans="1:4" x14ac:dyDescent="0.25">
      <c r="A116" s="70" t="s">
        <v>96</v>
      </c>
      <c r="B116" s="69">
        <v>7057754.3225791845</v>
      </c>
      <c r="C116" s="69">
        <v>7445791.4141237866</v>
      </c>
      <c r="D116" s="69">
        <v>8004630</v>
      </c>
    </row>
    <row r="117" spans="1:4" ht="24" x14ac:dyDescent="0.25">
      <c r="A117" s="70" t="s">
        <v>80</v>
      </c>
      <c r="B117" s="69">
        <v>7325964.6003460092</v>
      </c>
      <c r="C117" s="69">
        <v>8161059.3752908604</v>
      </c>
      <c r="D117" s="69">
        <f>4084514+4897907</f>
        <v>8982421</v>
      </c>
    </row>
    <row r="118" spans="1:4" ht="24" x14ac:dyDescent="0.25">
      <c r="A118" s="70" t="s">
        <v>81</v>
      </c>
      <c r="B118" s="69">
        <v>2890624.1187959635</v>
      </c>
      <c r="C118" s="69">
        <v>3268233.8887315262</v>
      </c>
      <c r="D118" s="69">
        <v>3633153</v>
      </c>
    </row>
    <row r="119" spans="1:4" x14ac:dyDescent="0.25">
      <c r="A119" s="70" t="s">
        <v>82</v>
      </c>
      <c r="B119" s="69">
        <v>2708749.5539300404</v>
      </c>
      <c r="C119" s="69">
        <v>2827126.9723943053</v>
      </c>
      <c r="D119" s="69">
        <f>1378879+1909327</f>
        <v>3288206</v>
      </c>
    </row>
    <row r="120" spans="1:4" x14ac:dyDescent="0.25">
      <c r="A120" s="70" t="s">
        <v>83</v>
      </c>
      <c r="B120" s="69">
        <v>2845754.4444357343</v>
      </c>
      <c r="C120" s="69">
        <v>3299526.0635811137</v>
      </c>
      <c r="D120" s="69">
        <v>3686940</v>
      </c>
    </row>
    <row r="121" spans="1:4" ht="36" x14ac:dyDescent="0.25">
      <c r="A121" s="70" t="s">
        <v>84</v>
      </c>
      <c r="B121" s="69">
        <v>1946787.4306595272</v>
      </c>
      <c r="C121" s="69">
        <v>1990616.0444205741</v>
      </c>
      <c r="D121" s="69">
        <f>1844107+281610</f>
        <v>2125717</v>
      </c>
    </row>
    <row r="122" spans="1:4" x14ac:dyDescent="0.25">
      <c r="A122" s="74"/>
      <c r="C122" s="54"/>
      <c r="D122" s="54"/>
    </row>
    <row r="123" spans="1:4" x14ac:dyDescent="0.25">
      <c r="A123" s="54" t="s">
        <v>85</v>
      </c>
      <c r="B123" s="77">
        <f>SUM(B106:B122)</f>
        <v>57935805.323492534</v>
      </c>
      <c r="C123" s="77">
        <f>SUM(C106:C122)</f>
        <v>62565119.649479814</v>
      </c>
      <c r="D123" s="77">
        <f>SUM(D106:D122)</f>
        <v>67870310</v>
      </c>
    </row>
    <row r="124" spans="1:4" x14ac:dyDescent="0.25">
      <c r="A124" s="54"/>
      <c r="B124" s="77"/>
    </row>
    <row r="125" spans="1:4" x14ac:dyDescent="0.25">
      <c r="A125" s="54" t="s">
        <v>57</v>
      </c>
      <c r="B125" s="69">
        <v>5816986.6347034639</v>
      </c>
      <c r="C125" s="69">
        <v>6009595.0202384004</v>
      </c>
      <c r="D125" s="69">
        <v>6871999</v>
      </c>
    </row>
    <row r="126" spans="1:4" x14ac:dyDescent="0.25">
      <c r="A126" s="54"/>
    </row>
    <row r="127" spans="1:4" x14ac:dyDescent="0.25">
      <c r="A127" s="54" t="s">
        <v>86</v>
      </c>
      <c r="B127" s="77">
        <f>+B123+B125</f>
        <v>63752791.958195999</v>
      </c>
      <c r="C127" s="77">
        <f t="shared" ref="C127:D127" si="4">+C123+C125</f>
        <v>68574714.669718221</v>
      </c>
      <c r="D127" s="77">
        <f t="shared" si="4"/>
        <v>74742309</v>
      </c>
    </row>
    <row r="128" spans="1:4" x14ac:dyDescent="0.25">
      <c r="A128" s="78"/>
      <c r="B128" s="79"/>
      <c r="C128" s="79"/>
      <c r="D128" s="79"/>
    </row>
    <row r="129" spans="1:4" ht="15" x14ac:dyDescent="0.25">
      <c r="A129" s="80" t="s">
        <v>43</v>
      </c>
      <c r="D129"/>
    </row>
  </sheetData>
  <mergeCells count="9">
    <mergeCell ref="A102:A104"/>
    <mergeCell ref="B102:D102"/>
    <mergeCell ref="B103:D103"/>
    <mergeCell ref="A5:A6"/>
    <mergeCell ref="B5:O5"/>
    <mergeCell ref="A38:A39"/>
    <mergeCell ref="B38:O38"/>
    <mergeCell ref="B69:C69"/>
    <mergeCell ref="D69:E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DCF9-4BCD-41EA-B583-71995E1ED49C}">
  <dimension ref="A1:O43"/>
  <sheetViews>
    <sheetView topLeftCell="A34" workbookViewId="0">
      <selection activeCell="Q39" sqref="Q39"/>
    </sheetView>
  </sheetViews>
  <sheetFormatPr baseColWidth="10" defaultRowHeight="15" x14ac:dyDescent="0.25"/>
  <cols>
    <col min="1" max="1" width="36.140625" customWidth="1"/>
    <col min="2" max="15" width="4.85546875" bestFit="1" customWidth="1"/>
  </cols>
  <sheetData>
    <row r="1" spans="1:15" x14ac:dyDescent="0.25">
      <c r="A1" s="106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26"/>
    </row>
    <row r="2" spans="1:15" x14ac:dyDescent="0.25">
      <c r="A2" s="107" t="s">
        <v>98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6"/>
      <c r="O2" s="126"/>
    </row>
    <row r="3" spans="1:15" x14ac:dyDescent="0.25">
      <c r="A3" s="107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6"/>
      <c r="O3" s="126"/>
    </row>
    <row r="4" spans="1:15" x14ac:dyDescent="0.25">
      <c r="A4" s="10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6"/>
      <c r="O4" s="127"/>
    </row>
    <row r="5" spans="1:15" ht="22.5" x14ac:dyDescent="0.25">
      <c r="A5" s="114" t="s">
        <v>65</v>
      </c>
      <c r="B5" s="114">
        <v>2005</v>
      </c>
      <c r="C5" s="114">
        <v>2006</v>
      </c>
      <c r="D5" s="114">
        <v>2007</v>
      </c>
      <c r="E5" s="114">
        <v>2008</v>
      </c>
      <c r="F5" s="114">
        <v>2009</v>
      </c>
      <c r="G5" s="114">
        <v>2010</v>
      </c>
      <c r="H5" s="114">
        <v>2011</v>
      </c>
      <c r="I5" s="114">
        <v>2012</v>
      </c>
      <c r="J5" s="114">
        <v>2013</v>
      </c>
      <c r="K5" s="114">
        <v>2014</v>
      </c>
      <c r="L5" s="113" t="s">
        <v>67</v>
      </c>
      <c r="M5" s="113" t="s">
        <v>68</v>
      </c>
      <c r="N5" s="113">
        <v>2017</v>
      </c>
      <c r="O5" s="124">
        <v>2018</v>
      </c>
    </row>
    <row r="6" spans="1:15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128"/>
    </row>
    <row r="7" spans="1:15" ht="24" x14ac:dyDescent="0.25">
      <c r="A7" s="101" t="s">
        <v>69</v>
      </c>
      <c r="B7" s="119">
        <v>0.5289144506011253</v>
      </c>
      <c r="C7" s="119">
        <v>0.49405596486769054</v>
      </c>
      <c r="D7" s="119">
        <v>0.45006201917075189</v>
      </c>
      <c r="E7" s="119">
        <v>0.42480074145827318</v>
      </c>
      <c r="F7" s="119">
        <v>0.40067237697300889</v>
      </c>
      <c r="G7" s="119">
        <v>0.3906473414747576</v>
      </c>
      <c r="H7" s="119">
        <v>0.35502524619617132</v>
      </c>
      <c r="I7" s="119">
        <v>0.3411031651931522</v>
      </c>
      <c r="J7" s="119">
        <v>0.31340266601523187</v>
      </c>
      <c r="K7" s="119">
        <v>0.32809546263019168</v>
      </c>
      <c r="L7" s="119">
        <v>0.32346085147615916</v>
      </c>
      <c r="M7" s="119">
        <v>0.41810082433009421</v>
      </c>
      <c r="N7" s="119">
        <v>0.48605143746116741</v>
      </c>
      <c r="O7" s="125">
        <v>0.40240678073539105</v>
      </c>
    </row>
    <row r="8" spans="1:15" x14ac:dyDescent="0.25">
      <c r="A8" s="101" t="s">
        <v>70</v>
      </c>
      <c r="B8" s="119">
        <v>2.4484208202833573E-2</v>
      </c>
      <c r="C8" s="119">
        <v>3.3041307082921516E-2</v>
      </c>
      <c r="D8" s="119">
        <v>4.1753280111589679E-2</v>
      </c>
      <c r="E8" s="119">
        <v>4.3148563256464371E-2</v>
      </c>
      <c r="F8" s="119">
        <v>4.6975101835827142E-2</v>
      </c>
      <c r="G8" s="119">
        <v>4.8860485074752526E-2</v>
      </c>
      <c r="H8" s="119">
        <v>6.2061389525084408E-2</v>
      </c>
      <c r="I8" s="119">
        <v>4.8062744333234389E-2</v>
      </c>
      <c r="J8" s="119">
        <v>7.3664541276628082E-2</v>
      </c>
      <c r="K8" s="119">
        <v>8.3344607161794704E-2</v>
      </c>
      <c r="L8" s="119">
        <v>0.10578288104036587</v>
      </c>
      <c r="M8" s="119">
        <v>0.10522239327037607</v>
      </c>
      <c r="N8" s="119">
        <v>0.10244033588083187</v>
      </c>
      <c r="O8" s="125">
        <v>8.68498757046096E-2</v>
      </c>
    </row>
    <row r="9" spans="1:15" x14ac:dyDescent="0.25">
      <c r="A9" s="101" t="s">
        <v>71</v>
      </c>
      <c r="B9" s="119">
        <v>20.840913445784533</v>
      </c>
      <c r="C9" s="119">
        <v>19.959862847386084</v>
      </c>
      <c r="D9" s="119">
        <v>18.547110147522247</v>
      </c>
      <c r="E9" s="119">
        <v>17.512194560117059</v>
      </c>
      <c r="F9" s="119">
        <v>16.848903921329825</v>
      </c>
      <c r="G9" s="119">
        <v>16.252530653950949</v>
      </c>
      <c r="H9" s="119">
        <v>16.647140435575579</v>
      </c>
      <c r="I9" s="119">
        <v>14.950273171386597</v>
      </c>
      <c r="J9" s="119">
        <v>14.928354528035905</v>
      </c>
      <c r="K9" s="119">
        <v>14.080767915468668</v>
      </c>
      <c r="L9" s="119">
        <v>12.503165599758528</v>
      </c>
      <c r="M9" s="119">
        <v>11.850152305300107</v>
      </c>
      <c r="N9" s="119">
        <v>11.412344576397981</v>
      </c>
      <c r="O9" s="125">
        <v>10.720094028603407</v>
      </c>
    </row>
    <row r="10" spans="1:15" ht="48" x14ac:dyDescent="0.25">
      <c r="A10" s="102" t="s">
        <v>72</v>
      </c>
      <c r="B10" s="119">
        <v>3.7432073249799238</v>
      </c>
      <c r="C10" s="119">
        <v>3.5217632117579836</v>
      </c>
      <c r="D10" s="119">
        <v>3.3473748804097578</v>
      </c>
      <c r="E10" s="119">
        <v>3.4806555188963335</v>
      </c>
      <c r="F10" s="119">
        <v>3.6392441015750272</v>
      </c>
      <c r="G10" s="119">
        <v>3.6943442760811793</v>
      </c>
      <c r="H10" s="119">
        <v>3.9649052272627161</v>
      </c>
      <c r="I10" s="119">
        <v>3.7626691590211827</v>
      </c>
      <c r="J10" s="119">
        <v>3.2881368412804748</v>
      </c>
      <c r="K10" s="119">
        <v>3.0003743907906819</v>
      </c>
      <c r="L10" s="119">
        <v>2.8725572593549007</v>
      </c>
      <c r="M10" s="119">
        <v>2.9292413819620786</v>
      </c>
      <c r="N10" s="119">
        <v>2.738723331207793</v>
      </c>
      <c r="O10" s="125">
        <v>2.6362923880980933</v>
      </c>
    </row>
    <row r="11" spans="1:15" x14ac:dyDescent="0.25">
      <c r="A11" s="102" t="s">
        <v>73</v>
      </c>
      <c r="B11" s="119">
        <v>4.4864834877711761</v>
      </c>
      <c r="C11" s="119">
        <v>4.9947264328787915</v>
      </c>
      <c r="D11" s="119">
        <v>6.6886672622914869</v>
      </c>
      <c r="E11" s="119">
        <v>5.640379929812271</v>
      </c>
      <c r="F11" s="119">
        <v>5.3821319534941434</v>
      </c>
      <c r="G11" s="119">
        <v>5.0639412024966113</v>
      </c>
      <c r="H11" s="119">
        <v>5.3967617608074452</v>
      </c>
      <c r="I11" s="119">
        <v>5.0571443216344178</v>
      </c>
      <c r="J11" s="119">
        <v>6.4467254458733345</v>
      </c>
      <c r="K11" s="119">
        <v>5.7189410395147062</v>
      </c>
      <c r="L11" s="119">
        <v>6.4766693450189301</v>
      </c>
      <c r="M11" s="119">
        <v>6.2798515050623349</v>
      </c>
      <c r="N11" s="119">
        <v>6.6267742631470172</v>
      </c>
      <c r="O11" s="125">
        <v>6.3736679697935852</v>
      </c>
    </row>
    <row r="12" spans="1:15" ht="36" x14ac:dyDescent="0.25">
      <c r="A12" s="102" t="s">
        <v>74</v>
      </c>
      <c r="B12" s="119">
        <v>10.715086001170288</v>
      </c>
      <c r="C12" s="119">
        <v>11.091924943149728</v>
      </c>
      <c r="D12" s="119">
        <v>10.896474993759254</v>
      </c>
      <c r="E12" s="119">
        <v>10.883764484067092</v>
      </c>
      <c r="F12" s="119">
        <v>10.673499371635842</v>
      </c>
      <c r="G12" s="119">
        <v>10.63682806660573</v>
      </c>
      <c r="H12" s="119">
        <v>10.792175048207918</v>
      </c>
      <c r="I12" s="119">
        <v>10.548726399393042</v>
      </c>
      <c r="J12" s="119">
        <v>9.9268901983309323</v>
      </c>
      <c r="K12" s="119">
        <v>10.016699481929914</v>
      </c>
      <c r="L12" s="119">
        <v>10.458074521417039</v>
      </c>
      <c r="M12" s="119">
        <v>11.377077152900821</v>
      </c>
      <c r="N12" s="119">
        <v>10.848843454225067</v>
      </c>
      <c r="O12" s="125">
        <v>10.632553479959958</v>
      </c>
    </row>
    <row r="13" spans="1:15" x14ac:dyDescent="0.25">
      <c r="A13" s="101" t="s">
        <v>75</v>
      </c>
      <c r="B13" s="119">
        <v>3.1308105227408545</v>
      </c>
      <c r="C13" s="119">
        <v>3.0257436135873497</v>
      </c>
      <c r="D13" s="119">
        <v>3.4622407123837995</v>
      </c>
      <c r="E13" s="119">
        <v>3.8748516421088</v>
      </c>
      <c r="F13" s="119">
        <v>4.2064803298305735</v>
      </c>
      <c r="G13" s="119">
        <v>4.1583472109408826</v>
      </c>
      <c r="H13" s="119">
        <v>4.1212691094708829</v>
      </c>
      <c r="I13" s="119">
        <v>3.6064708258622735</v>
      </c>
      <c r="J13" s="119">
        <v>3.7544416482235969</v>
      </c>
      <c r="K13" s="119">
        <v>3.8189559440729002</v>
      </c>
      <c r="L13" s="119">
        <v>3.9207782787419294</v>
      </c>
      <c r="M13" s="119">
        <v>4.0936106924762505</v>
      </c>
      <c r="N13" s="119">
        <v>3.6891828779201892</v>
      </c>
      <c r="O13" s="125">
        <v>4.1731881256925334</v>
      </c>
    </row>
    <row r="14" spans="1:15" ht="24" x14ac:dyDescent="0.25">
      <c r="A14" s="101" t="s">
        <v>76</v>
      </c>
      <c r="B14" s="119">
        <v>2.8063382499946736</v>
      </c>
      <c r="C14" s="119">
        <v>2.9116496224189747</v>
      </c>
      <c r="D14" s="119">
        <v>3.112305703000442</v>
      </c>
      <c r="E14" s="119">
        <v>3.2073037921479615</v>
      </c>
      <c r="F14" s="119">
        <v>3.3266389046942111</v>
      </c>
      <c r="G14" s="119">
        <v>3.4363045877761476</v>
      </c>
      <c r="H14" s="119">
        <v>3.2692442849582357</v>
      </c>
      <c r="I14" s="119">
        <v>3.4716829187617195</v>
      </c>
      <c r="J14" s="119">
        <v>3.7664571103625208</v>
      </c>
      <c r="K14" s="119">
        <v>3.8271070962905456</v>
      </c>
      <c r="L14" s="119">
        <v>4.1095025484214212</v>
      </c>
      <c r="M14" s="119">
        <v>4.2689557305392789</v>
      </c>
      <c r="N14" s="119">
        <v>4.5425658341563802</v>
      </c>
      <c r="O14" s="125">
        <v>4.6819430724922073</v>
      </c>
    </row>
    <row r="15" spans="1:15" x14ac:dyDescent="0.25">
      <c r="A15" s="103" t="s">
        <v>77</v>
      </c>
      <c r="B15" s="119">
        <v>3.4299113459384754</v>
      </c>
      <c r="C15" s="119">
        <v>3.5438089360711578</v>
      </c>
      <c r="D15" s="119">
        <v>3.4254256462886166</v>
      </c>
      <c r="E15" s="119">
        <v>3.9268724658039331</v>
      </c>
      <c r="F15" s="119">
        <v>3.8377903017148052</v>
      </c>
      <c r="G15" s="119">
        <v>3.8863826492962237</v>
      </c>
      <c r="H15" s="119">
        <v>3.9445412452391042</v>
      </c>
      <c r="I15" s="119">
        <v>4.0833356578197613</v>
      </c>
      <c r="J15" s="119">
        <v>4.4175042967335081</v>
      </c>
      <c r="K15" s="119">
        <v>4.6420175972027691</v>
      </c>
      <c r="L15" s="119">
        <v>4.5621209446518183</v>
      </c>
      <c r="M15" s="119">
        <v>4.3760671305818253</v>
      </c>
      <c r="N15" s="119">
        <v>4.5780473027782493</v>
      </c>
      <c r="O15" s="125">
        <v>4.3596231665205174</v>
      </c>
    </row>
    <row r="16" spans="1:15" x14ac:dyDescent="0.25">
      <c r="A16" s="101" t="s">
        <v>78</v>
      </c>
      <c r="B16" s="119">
        <v>5.5623220117361614</v>
      </c>
      <c r="C16" s="119">
        <v>5.2055193383939384</v>
      </c>
      <c r="D16" s="119">
        <v>5.4572628650191692</v>
      </c>
      <c r="E16" s="119">
        <v>6.2093324551632634</v>
      </c>
      <c r="F16" s="119">
        <v>5.8254979186905489</v>
      </c>
      <c r="G16" s="119">
        <v>6.2231799568036266</v>
      </c>
      <c r="H16" s="119">
        <v>6.0567177105538548</v>
      </c>
      <c r="I16" s="119">
        <v>6.6964367459799261</v>
      </c>
      <c r="J16" s="119">
        <v>6.6969086517211345</v>
      </c>
      <c r="K16" s="119">
        <v>6.9384237712596262</v>
      </c>
      <c r="L16" s="119">
        <v>7.0911736963642742</v>
      </c>
      <c r="M16" s="119">
        <v>6.4827834584944091</v>
      </c>
      <c r="N16" s="119">
        <v>6.5321494141366792</v>
      </c>
      <c r="O16" s="125">
        <v>6.7338714654593765</v>
      </c>
    </row>
    <row r="17" spans="1:15" x14ac:dyDescent="0.25">
      <c r="A17" s="101" t="s">
        <v>79</v>
      </c>
      <c r="B17" s="119">
        <v>9.8700480268511832</v>
      </c>
      <c r="C17" s="119">
        <v>9.7921410926819501</v>
      </c>
      <c r="D17" s="119">
        <v>9.7964577108262869</v>
      </c>
      <c r="E17" s="119">
        <v>10.011318643988238</v>
      </c>
      <c r="F17" s="119">
        <v>10.310017098094571</v>
      </c>
      <c r="G17" s="119">
        <v>10.501615921730433</v>
      </c>
      <c r="H17" s="119">
        <v>10.2275555091983</v>
      </c>
      <c r="I17" s="119">
        <v>10.798412123918194</v>
      </c>
      <c r="J17" s="119">
        <v>10.727329190332341</v>
      </c>
      <c r="K17" s="119">
        <v>10.97949475691876</v>
      </c>
      <c r="L17" s="119">
        <v>10.982753008484448</v>
      </c>
      <c r="M17" s="119">
        <v>10.885396642510434</v>
      </c>
      <c r="N17" s="119">
        <v>10.764970464003049</v>
      </c>
      <c r="O17" s="125">
        <v>10.719662610367976</v>
      </c>
    </row>
    <row r="18" spans="1:15" ht="36" x14ac:dyDescent="0.25">
      <c r="A18" s="101" t="s">
        <v>80</v>
      </c>
      <c r="B18" s="119">
        <v>10.778405029387635</v>
      </c>
      <c r="C18" s="119">
        <v>10.944371274075454</v>
      </c>
      <c r="D18" s="119">
        <v>10.806763255734667</v>
      </c>
      <c r="E18" s="119">
        <v>11.096850082647286</v>
      </c>
      <c r="F18" s="119">
        <v>11.417007938138472</v>
      </c>
      <c r="G18" s="119">
        <v>11.29006058346782</v>
      </c>
      <c r="H18" s="119">
        <v>10.890082811194626</v>
      </c>
      <c r="I18" s="119">
        <v>11.733341811981957</v>
      </c>
      <c r="J18" s="119">
        <v>11.592077606535492</v>
      </c>
      <c r="K18" s="119">
        <v>11.63281429247399</v>
      </c>
      <c r="L18" s="119">
        <v>11.361963941435697</v>
      </c>
      <c r="M18" s="119">
        <v>11.663729417218095</v>
      </c>
      <c r="N18" s="119">
        <v>11.719900296193408</v>
      </c>
      <c r="O18" s="125">
        <v>11.977387940114131</v>
      </c>
    </row>
    <row r="19" spans="1:15" ht="36" x14ac:dyDescent="0.25">
      <c r="A19" s="101" t="s">
        <v>81</v>
      </c>
      <c r="B19" s="119">
        <v>7.4759306866916297</v>
      </c>
      <c r="C19" s="119">
        <v>7.1491549210799459</v>
      </c>
      <c r="D19" s="119">
        <v>6.2757621260816201</v>
      </c>
      <c r="E19" s="119">
        <v>5.8758895381303722</v>
      </c>
      <c r="F19" s="119">
        <v>5.8080976670539988</v>
      </c>
      <c r="G19" s="119">
        <v>5.6389413230110126</v>
      </c>
      <c r="H19" s="119">
        <v>5.2767954864139766</v>
      </c>
      <c r="I19" s="119">
        <v>5.1900412647696985</v>
      </c>
      <c r="J19" s="119">
        <v>4.9159698123235112</v>
      </c>
      <c r="K19" s="119">
        <v>4.7844776519936527</v>
      </c>
      <c r="L19" s="119">
        <v>4.4905406035248223</v>
      </c>
      <c r="M19" s="119">
        <v>4.5960711129951894</v>
      </c>
      <c r="N19" s="119">
        <v>4.7122795923940854</v>
      </c>
      <c r="O19" s="125">
        <v>4.883786415803641</v>
      </c>
    </row>
    <row r="20" spans="1:15" x14ac:dyDescent="0.25">
      <c r="A20" s="101" t="s">
        <v>82</v>
      </c>
      <c r="B20" s="119">
        <v>2.5126932325058386</v>
      </c>
      <c r="C20" s="119">
        <v>2.5370395386715692</v>
      </c>
      <c r="D20" s="119">
        <v>2.5338194990569209</v>
      </c>
      <c r="E20" s="119">
        <v>2.6792880562189447</v>
      </c>
      <c r="F20" s="119">
        <v>2.9467312262488297</v>
      </c>
      <c r="G20" s="119">
        <v>2.9841816992145032</v>
      </c>
      <c r="H20" s="119">
        <v>2.9720931392585861</v>
      </c>
      <c r="I20" s="119">
        <v>3.2369709476640418</v>
      </c>
      <c r="J20" s="119">
        <v>3.6480289816980274</v>
      </c>
      <c r="K20" s="119">
        <v>3.9359328444232782</v>
      </c>
      <c r="L20" s="119">
        <v>4.2488678315884858</v>
      </c>
      <c r="M20" s="119">
        <v>4.2596830313882075</v>
      </c>
      <c r="N20" s="119">
        <v>4.33227341823729</v>
      </c>
      <c r="O20" s="125">
        <v>4.4718373224506669</v>
      </c>
    </row>
    <row r="21" spans="1:15" ht="24" x14ac:dyDescent="0.25">
      <c r="A21" s="101" t="s">
        <v>83</v>
      </c>
      <c r="B21" s="119">
        <v>2.9066950714049828</v>
      </c>
      <c r="C21" s="119">
        <v>2.9996087703702483</v>
      </c>
      <c r="D21" s="119">
        <v>3.1281195140853071</v>
      </c>
      <c r="E21" s="119">
        <v>3.2199898938867655</v>
      </c>
      <c r="F21" s="119">
        <v>3.6608535699246372</v>
      </c>
      <c r="G21" s="119">
        <v>3.6343176851364567</v>
      </c>
      <c r="H21" s="119">
        <v>3.4850720488027029</v>
      </c>
      <c r="I21" s="119">
        <v>3.821568291954649</v>
      </c>
      <c r="J21" s="119">
        <v>4.0818224022413414</v>
      </c>
      <c r="K21" s="119">
        <v>4.2924915251094076</v>
      </c>
      <c r="L21" s="119">
        <v>4.4129840615176139</v>
      </c>
      <c r="M21" s="119">
        <v>4.6744239041007463</v>
      </c>
      <c r="N21" s="119">
        <v>4.9372100343476948</v>
      </c>
      <c r="O21" s="125">
        <v>4.9287065854451786</v>
      </c>
    </row>
    <row r="22" spans="1:15" ht="48" x14ac:dyDescent="0.25">
      <c r="A22" s="101" t="s">
        <v>84</v>
      </c>
      <c r="B22" s="119">
        <v>2.6919677583650525</v>
      </c>
      <c r="C22" s="119">
        <v>2.7250763016521646</v>
      </c>
      <c r="D22" s="119">
        <v>2.7867026455198647</v>
      </c>
      <c r="E22" s="119">
        <v>2.8850331331955763</v>
      </c>
      <c r="F22" s="119">
        <v>3.0004338370399544</v>
      </c>
      <c r="G22" s="119">
        <v>3.056173271870295</v>
      </c>
      <c r="H22" s="119">
        <v>2.8558123293671409</v>
      </c>
      <c r="I22" s="119">
        <v>2.9430516004928542</v>
      </c>
      <c r="J22" s="119">
        <v>2.8261281311606834</v>
      </c>
      <c r="K22" s="119">
        <v>2.8593530648790799</v>
      </c>
      <c r="L22" s="119">
        <v>2.9886955362944665</v>
      </c>
      <c r="M22" s="119">
        <v>2.9426210607535506</v>
      </c>
      <c r="N22" s="119">
        <v>2.8193715448827721</v>
      </c>
      <c r="O22" s="125">
        <v>2.9624669764522902</v>
      </c>
    </row>
    <row r="23" spans="1:15" x14ac:dyDescent="0.25">
      <c r="A23" s="104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5"/>
    </row>
    <row r="24" spans="1:15" x14ac:dyDescent="0.25">
      <c r="A24" s="105" t="s">
        <v>85</v>
      </c>
      <c r="B24" s="120">
        <v>91.50421085412637</v>
      </c>
      <c r="C24" s="120">
        <v>90.929488116125938</v>
      </c>
      <c r="D24" s="120">
        <v>90.75630226126178</v>
      </c>
      <c r="E24" s="120">
        <v>90.971673500898632</v>
      </c>
      <c r="F24" s="120">
        <v>91.33097561827428</v>
      </c>
      <c r="G24" s="120">
        <v>90.89665691493137</v>
      </c>
      <c r="H24" s="120">
        <v>90.317252782032327</v>
      </c>
      <c r="I24" s="120">
        <v>90.289291150166704</v>
      </c>
      <c r="J24" s="120">
        <v>91.403842052144682</v>
      </c>
      <c r="K24" s="120">
        <v>90.939291442119966</v>
      </c>
      <c r="L24" s="120">
        <v>90.909090909090892</v>
      </c>
      <c r="M24" s="120">
        <v>91.202987743883796</v>
      </c>
      <c r="N24" s="120">
        <v>90.843128177369664</v>
      </c>
      <c r="O24" s="129">
        <v>90.744338203693545</v>
      </c>
    </row>
    <row r="25" spans="1:15" x14ac:dyDescent="0.25">
      <c r="A25" s="102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5"/>
    </row>
    <row r="26" spans="1:15" ht="24" x14ac:dyDescent="0.25">
      <c r="A26" s="102" t="s">
        <v>57</v>
      </c>
      <c r="B26" s="119">
        <v>8.4957891458736228</v>
      </c>
      <c r="C26" s="119">
        <v>9.0705118838740386</v>
      </c>
      <c r="D26" s="119">
        <v>9.2436977387382022</v>
      </c>
      <c r="E26" s="119">
        <v>9.0283264991013752</v>
      </c>
      <c r="F26" s="119">
        <v>8.669024381725734</v>
      </c>
      <c r="G26" s="119">
        <v>9.1033430850686123</v>
      </c>
      <c r="H26" s="119">
        <v>9.6827472179676803</v>
      </c>
      <c r="I26" s="119">
        <v>9.7107088498333098</v>
      </c>
      <c r="J26" s="119">
        <v>8.5961579478553354</v>
      </c>
      <c r="K26" s="119">
        <v>9.0607085578800337</v>
      </c>
      <c r="L26" s="119">
        <v>9.0909090909090882</v>
      </c>
      <c r="M26" s="119">
        <v>8.797012256116215</v>
      </c>
      <c r="N26" s="119">
        <v>9.1568718226303538</v>
      </c>
      <c r="O26" s="125">
        <v>9.2556617963064642</v>
      </c>
    </row>
    <row r="27" spans="1:15" x14ac:dyDescent="0.25">
      <c r="A27" s="102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5"/>
    </row>
    <row r="28" spans="1:15" x14ac:dyDescent="0.25">
      <c r="A28" s="105" t="s">
        <v>86</v>
      </c>
      <c r="B28" s="120">
        <v>100</v>
      </c>
      <c r="C28" s="120">
        <v>99.999999999999972</v>
      </c>
      <c r="D28" s="120">
        <v>99.999999999999986</v>
      </c>
      <c r="E28" s="120">
        <v>100</v>
      </c>
      <c r="F28" s="120">
        <v>100.00000000000001</v>
      </c>
      <c r="G28" s="120">
        <v>99.999999999999986</v>
      </c>
      <c r="H28" s="120">
        <v>100</v>
      </c>
      <c r="I28" s="120">
        <v>100.00000000000001</v>
      </c>
      <c r="J28" s="120">
        <v>100.00000000000001</v>
      </c>
      <c r="K28" s="120">
        <v>100</v>
      </c>
      <c r="L28" s="120">
        <v>99.999999999999986</v>
      </c>
      <c r="M28" s="120">
        <v>100.00000000000001</v>
      </c>
      <c r="N28" s="120">
        <v>100.00000000000001</v>
      </c>
      <c r="O28" s="129">
        <v>100</v>
      </c>
    </row>
    <row r="29" spans="1:15" x14ac:dyDescent="0.25">
      <c r="A29" s="11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130"/>
    </row>
    <row r="30" spans="1:15" ht="22.5" x14ac:dyDescent="0.25">
      <c r="A30" s="112" t="s">
        <v>43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31"/>
    </row>
    <row r="32" spans="1:15" x14ac:dyDescent="0.25">
      <c r="A32" s="135" t="s">
        <v>99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53"/>
      <c r="M32" s="145"/>
      <c r="N32" s="146"/>
      <c r="O32" s="136"/>
    </row>
    <row r="33" spans="1:15" x14ac:dyDescent="0.25">
      <c r="A33" s="137" t="s">
        <v>100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54"/>
      <c r="M33" s="147"/>
      <c r="N33" s="146"/>
      <c r="O33" s="136"/>
    </row>
    <row r="34" spans="1:15" x14ac:dyDescent="0.25">
      <c r="A34" s="137" t="s">
        <v>48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54"/>
      <c r="M34" s="147"/>
      <c r="N34" s="146"/>
      <c r="O34" s="136"/>
    </row>
    <row r="35" spans="1:15" x14ac:dyDescent="0.25">
      <c r="A35" s="13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55"/>
      <c r="M35" s="148"/>
      <c r="N35" s="146"/>
      <c r="O35" s="146"/>
    </row>
    <row r="36" spans="1:15" x14ac:dyDescent="0.25">
      <c r="A36" s="144" t="s">
        <v>101</v>
      </c>
      <c r="B36" s="144">
        <v>2005</v>
      </c>
      <c r="C36" s="144">
        <v>2006</v>
      </c>
      <c r="D36" s="144">
        <v>2007</v>
      </c>
      <c r="E36" s="144">
        <v>2008</v>
      </c>
      <c r="F36" s="144">
        <v>2009</v>
      </c>
      <c r="G36" s="144">
        <v>2010</v>
      </c>
      <c r="H36" s="144">
        <v>2011</v>
      </c>
      <c r="I36" s="144">
        <v>2012</v>
      </c>
      <c r="J36" s="144">
        <v>2013</v>
      </c>
      <c r="K36" s="144">
        <v>2014</v>
      </c>
      <c r="L36" s="156" t="s">
        <v>67</v>
      </c>
      <c r="M36" s="143" t="s">
        <v>68</v>
      </c>
      <c r="N36" s="143">
        <v>2017</v>
      </c>
      <c r="O36" s="143">
        <v>2018</v>
      </c>
    </row>
    <row r="37" spans="1:15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57"/>
      <c r="M37" s="139"/>
      <c r="N37" s="140"/>
      <c r="O37" s="140"/>
    </row>
    <row r="38" spans="1:15" x14ac:dyDescent="0.25">
      <c r="A38" s="134" t="s">
        <v>102</v>
      </c>
      <c r="B38" s="149">
        <v>0.60477944527183836</v>
      </c>
      <c r="C38" s="149">
        <v>0.5796769374501004</v>
      </c>
      <c r="D38" s="149">
        <v>0.54190759983427272</v>
      </c>
      <c r="E38" s="149">
        <v>0.51439012464700351</v>
      </c>
      <c r="F38" s="149">
        <v>0.49013762940605993</v>
      </c>
      <c r="G38" s="149">
        <v>0.48352474278656682</v>
      </c>
      <c r="H38" s="149">
        <v>0.46180172987306672</v>
      </c>
      <c r="I38" s="149">
        <v>0.4310211150945204</v>
      </c>
      <c r="J38" s="149">
        <v>0.42346929691537832</v>
      </c>
      <c r="K38" s="149">
        <v>0.45243377561816084</v>
      </c>
      <c r="L38" s="158">
        <v>0.47216810576817753</v>
      </c>
      <c r="M38" s="149">
        <v>0.57380051963874956</v>
      </c>
      <c r="N38" s="149">
        <v>0.64781099588840585</v>
      </c>
      <c r="O38" s="149">
        <v>0.53915942980571163</v>
      </c>
    </row>
    <row r="39" spans="1:15" x14ac:dyDescent="0.25">
      <c r="A39" s="134" t="s">
        <v>103</v>
      </c>
      <c r="B39" s="149">
        <v>27.678941435746584</v>
      </c>
      <c r="C39" s="149">
        <v>27.443890642379287</v>
      </c>
      <c r="D39" s="149">
        <v>27.806088151506046</v>
      </c>
      <c r="E39" s="149">
        <v>25.450311727749657</v>
      </c>
      <c r="F39" s="149">
        <v>24.341178580792249</v>
      </c>
      <c r="G39" s="149">
        <v>23.451326572326284</v>
      </c>
      <c r="H39" s="149">
        <v>24.407188568481828</v>
      </c>
      <c r="I39" s="149">
        <v>22.159236425663398</v>
      </c>
      <c r="J39" s="149">
        <v>23.385318925341281</v>
      </c>
      <c r="K39" s="149">
        <v>21.772446915957413</v>
      </c>
      <c r="L39" s="158">
        <v>20.877818439255201</v>
      </c>
      <c r="M39" s="149">
        <v>19.878738908504964</v>
      </c>
      <c r="N39" s="149">
        <v>19.857439083695937</v>
      </c>
      <c r="O39" s="149">
        <v>18.837276613364768</v>
      </c>
    </row>
    <row r="40" spans="1:15" x14ac:dyDescent="0.25">
      <c r="A40" s="134" t="s">
        <v>104</v>
      </c>
      <c r="B40" s="149">
        <v>71.716279118981575</v>
      </c>
      <c r="C40" s="149">
        <v>71.976432420170624</v>
      </c>
      <c r="D40" s="149">
        <v>71.652004248659679</v>
      </c>
      <c r="E40" s="149">
        <v>74.035298147603328</v>
      </c>
      <c r="F40" s="149">
        <v>75.168683789801719</v>
      </c>
      <c r="G40" s="149">
        <v>76.065148684887149</v>
      </c>
      <c r="H40" s="149">
        <v>75.131009701645112</v>
      </c>
      <c r="I40" s="149">
        <v>77.409742459242111</v>
      </c>
      <c r="J40" s="149">
        <v>76.191211777743334</v>
      </c>
      <c r="K40" s="149">
        <v>77.775119308424436</v>
      </c>
      <c r="L40" s="158">
        <v>78.650013454976616</v>
      </c>
      <c r="M40" s="149">
        <v>79.547460571856305</v>
      </c>
      <c r="N40" s="149">
        <v>79.4947499204157</v>
      </c>
      <c r="O40" s="149">
        <v>80.623563956829543</v>
      </c>
    </row>
    <row r="41" spans="1:15" x14ac:dyDescent="0.25">
      <c r="A41" s="141" t="s">
        <v>105</v>
      </c>
      <c r="B41" s="150">
        <v>100</v>
      </c>
      <c r="C41" s="150">
        <v>100.00000000000001</v>
      </c>
      <c r="D41" s="150">
        <v>100</v>
      </c>
      <c r="E41" s="150">
        <v>99.999999999999986</v>
      </c>
      <c r="F41" s="150">
        <v>100.00000000000003</v>
      </c>
      <c r="G41" s="150">
        <v>100</v>
      </c>
      <c r="H41" s="150">
        <v>100</v>
      </c>
      <c r="I41" s="150">
        <v>100.00000000000003</v>
      </c>
      <c r="J41" s="150">
        <v>100</v>
      </c>
      <c r="K41" s="150">
        <v>100.00000000000001</v>
      </c>
      <c r="L41" s="150">
        <v>100</v>
      </c>
      <c r="M41" s="150">
        <v>100.00000000000001</v>
      </c>
      <c r="N41" s="150">
        <v>100.00000000000004</v>
      </c>
      <c r="O41" s="150">
        <v>100.00000000000003</v>
      </c>
    </row>
    <row r="42" spans="1:15" x14ac:dyDescent="0.25">
      <c r="A42" s="142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9"/>
      <c r="M42" s="151"/>
      <c r="N42" s="152"/>
      <c r="O42" s="152"/>
    </row>
    <row r="43" spans="1:15" x14ac:dyDescent="0.25">
      <c r="A43" s="132" t="s">
        <v>43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</row>
  </sheetData>
  <mergeCells count="1">
    <mergeCell ref="A43:N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FCD9-8BB2-4B5B-BEA2-5D6529A60404}">
  <dimension ref="A1:H669"/>
  <sheetViews>
    <sheetView topLeftCell="A670" workbookViewId="0">
      <selection activeCell="C589" sqref="C589"/>
    </sheetView>
  </sheetViews>
  <sheetFormatPr baseColWidth="10" defaultRowHeight="15" x14ac:dyDescent="0.25"/>
  <cols>
    <col min="1" max="1" width="77.42578125" customWidth="1"/>
  </cols>
  <sheetData>
    <row r="1" spans="1:7" x14ac:dyDescent="0.25">
      <c r="A1" s="100" t="s">
        <v>106</v>
      </c>
      <c r="B1" s="160"/>
      <c r="C1" s="160"/>
      <c r="D1" s="160"/>
      <c r="E1" s="160"/>
      <c r="F1" s="160"/>
      <c r="G1" s="160"/>
    </row>
    <row r="2" spans="1:7" ht="29.25" customHeight="1" x14ac:dyDescent="0.25">
      <c r="A2" s="161" t="s">
        <v>107</v>
      </c>
      <c r="B2" s="161"/>
      <c r="C2" s="161"/>
      <c r="D2" s="161"/>
      <c r="E2" s="161"/>
      <c r="F2" s="161"/>
      <c r="G2" s="161"/>
    </row>
    <row r="3" spans="1:7" x14ac:dyDescent="0.25">
      <c r="A3" s="162">
        <v>2005</v>
      </c>
      <c r="B3" s="162"/>
      <c r="C3" s="162"/>
      <c r="D3" s="162"/>
      <c r="E3" s="162"/>
      <c r="F3" s="162"/>
      <c r="G3" s="162"/>
    </row>
    <row r="4" spans="1:7" x14ac:dyDescent="0.25">
      <c r="A4" s="163"/>
      <c r="B4" s="164"/>
      <c r="C4" s="164"/>
      <c r="D4" s="164"/>
      <c r="E4" s="164"/>
      <c r="F4" s="164"/>
      <c r="G4" s="165" t="s">
        <v>108</v>
      </c>
    </row>
    <row r="5" spans="1:7" ht="60" x14ac:dyDescent="0.25">
      <c r="A5" s="166" t="s">
        <v>109</v>
      </c>
      <c r="B5" s="167" t="s">
        <v>51</v>
      </c>
      <c r="C5" s="167" t="s">
        <v>110</v>
      </c>
      <c r="D5" s="167" t="s">
        <v>111</v>
      </c>
      <c r="E5" s="167" t="s">
        <v>112</v>
      </c>
      <c r="F5" s="167" t="s">
        <v>113</v>
      </c>
      <c r="G5" s="167" t="s">
        <v>114</v>
      </c>
    </row>
    <row r="6" spans="1:7" x14ac:dyDescent="0.25">
      <c r="A6" s="168"/>
      <c r="B6" s="169"/>
      <c r="C6" s="169"/>
      <c r="D6" s="169"/>
      <c r="E6" s="169"/>
      <c r="F6" s="169"/>
      <c r="G6" s="169"/>
    </row>
    <row r="7" spans="1:7" ht="24" x14ac:dyDescent="0.25">
      <c r="A7" s="170" t="s">
        <v>69</v>
      </c>
      <c r="B7" s="171">
        <v>212181.7875425021</v>
      </c>
      <c r="C7" s="171">
        <v>90102.799949789696</v>
      </c>
      <c r="D7" s="171">
        <v>122078.98759271241</v>
      </c>
      <c r="E7" s="171">
        <v>46069.454296345357</v>
      </c>
      <c r="F7" s="171">
        <v>217.87345481626747</v>
      </c>
      <c r="G7" s="171">
        <v>75791.659841550791</v>
      </c>
    </row>
    <row r="8" spans="1:7" x14ac:dyDescent="0.25">
      <c r="A8" s="170" t="s">
        <v>70</v>
      </c>
      <c r="B8" s="171">
        <v>7399.6801172993009</v>
      </c>
      <c r="C8" s="171">
        <v>1748.4687616367339</v>
      </c>
      <c r="D8" s="171">
        <v>5651.2113556625673</v>
      </c>
      <c r="E8" s="171">
        <v>1643.2600395898241</v>
      </c>
      <c r="F8" s="171">
        <v>15.029817435272783</v>
      </c>
      <c r="G8" s="171">
        <v>3992.92149863747</v>
      </c>
    </row>
    <row r="9" spans="1:7" x14ac:dyDescent="0.25">
      <c r="A9" s="170" t="s">
        <v>71</v>
      </c>
      <c r="B9" s="171">
        <v>10809582.362047732</v>
      </c>
      <c r="C9" s="171">
        <v>5999281.5448226966</v>
      </c>
      <c r="D9" s="171">
        <v>4810300.8172250353</v>
      </c>
      <c r="E9" s="171">
        <v>1469708.0241023779</v>
      </c>
      <c r="F9" s="171">
        <v>73778.67749421297</v>
      </c>
      <c r="G9" s="171">
        <v>3266814.1156284446</v>
      </c>
    </row>
    <row r="10" spans="1:7" x14ac:dyDescent="0.25">
      <c r="A10" s="172" t="s">
        <v>115</v>
      </c>
      <c r="B10" s="171">
        <v>894117.07304797461</v>
      </c>
      <c r="C10" s="171">
        <v>367625.37762695388</v>
      </c>
      <c r="D10" s="171">
        <v>526491.69542102073</v>
      </c>
      <c r="E10" s="171">
        <v>156140.12216269181</v>
      </c>
      <c r="F10" s="171">
        <v>14802.765956701449</v>
      </c>
      <c r="G10" s="171">
        <v>355548.80730162747</v>
      </c>
    </row>
    <row r="11" spans="1:7" ht="24" x14ac:dyDescent="0.25">
      <c r="A11" s="173" t="s">
        <v>116</v>
      </c>
      <c r="B11" s="171">
        <v>443177.09959449002</v>
      </c>
      <c r="C11" s="171">
        <v>105697.3908237377</v>
      </c>
      <c r="D11" s="171">
        <v>337479.7087707523</v>
      </c>
      <c r="E11" s="171">
        <v>97820.715089192876</v>
      </c>
      <c r="F11" s="171">
        <v>9023.5487834913001</v>
      </c>
      <c r="G11" s="171">
        <v>230635.44489806812</v>
      </c>
    </row>
    <row r="12" spans="1:7" x14ac:dyDescent="0.25">
      <c r="A12" s="173" t="s">
        <v>73</v>
      </c>
      <c r="B12" s="171">
        <v>2433268.4438793529</v>
      </c>
      <c r="C12" s="171">
        <v>1397741.1267186194</v>
      </c>
      <c r="D12" s="171">
        <v>1035527.3171607335</v>
      </c>
      <c r="E12" s="171">
        <v>282860.25184937438</v>
      </c>
      <c r="F12" s="171">
        <v>36575.326308900854</v>
      </c>
      <c r="G12" s="171">
        <v>716091.73900245829</v>
      </c>
    </row>
    <row r="13" spans="1:7" x14ac:dyDescent="0.25">
      <c r="A13" s="173" t="s">
        <v>74</v>
      </c>
      <c r="B13" s="171">
        <v>4081763.3305993322</v>
      </c>
      <c r="C13" s="171">
        <v>1608609.4027665064</v>
      </c>
      <c r="D13" s="171">
        <v>2473153.927832826</v>
      </c>
      <c r="E13" s="171">
        <v>1117832.3559897211</v>
      </c>
      <c r="F13" s="171">
        <v>51169.096047494866</v>
      </c>
      <c r="G13" s="171">
        <v>1304152.4757956101</v>
      </c>
    </row>
    <row r="14" spans="1:7" x14ac:dyDescent="0.25">
      <c r="A14" s="170" t="s">
        <v>75</v>
      </c>
      <c r="B14" s="171">
        <v>1613885.4606288245</v>
      </c>
      <c r="C14" s="171">
        <v>891261.64400512131</v>
      </c>
      <c r="D14" s="171">
        <v>722623.81662370323</v>
      </c>
      <c r="E14" s="171">
        <v>192023.79481621485</v>
      </c>
      <c r="F14" s="171">
        <v>13373.984815879294</v>
      </c>
      <c r="G14" s="171">
        <v>517226.03699160909</v>
      </c>
    </row>
    <row r="15" spans="1:7" x14ac:dyDescent="0.25">
      <c r="A15" s="170" t="s">
        <v>76</v>
      </c>
      <c r="B15" s="171">
        <v>1600840.0516962728</v>
      </c>
      <c r="C15" s="171">
        <v>953107.82957096351</v>
      </c>
      <c r="D15" s="171">
        <v>647732.22212530929</v>
      </c>
      <c r="E15" s="171">
        <v>320635.17721890914</v>
      </c>
      <c r="F15" s="171">
        <v>12209.378342523261</v>
      </c>
      <c r="G15" s="171">
        <v>314887.6665638769</v>
      </c>
    </row>
    <row r="16" spans="1:7" x14ac:dyDescent="0.25">
      <c r="A16" s="172" t="s">
        <v>77</v>
      </c>
      <c r="B16" s="171">
        <v>1514466.6625570625</v>
      </c>
      <c r="C16" s="171">
        <v>722807.24737368047</v>
      </c>
      <c r="D16" s="171">
        <v>791659.41518338199</v>
      </c>
      <c r="E16" s="171">
        <v>212177.08855642646</v>
      </c>
      <c r="F16" s="171">
        <v>31475.276713006311</v>
      </c>
      <c r="G16" s="171">
        <v>548007.04991394922</v>
      </c>
    </row>
    <row r="17" spans="1:7" x14ac:dyDescent="0.25">
      <c r="A17" s="170" t="s">
        <v>78</v>
      </c>
      <c r="B17" s="171">
        <v>2092953.2517959843</v>
      </c>
      <c r="C17" s="171">
        <v>809111.15013727557</v>
      </c>
      <c r="D17" s="171">
        <v>1283842.1016587089</v>
      </c>
      <c r="E17" s="171">
        <v>475919.9811209006</v>
      </c>
      <c r="F17" s="171">
        <v>41761.691557128659</v>
      </c>
      <c r="G17" s="171">
        <v>766160.4289806796</v>
      </c>
    </row>
    <row r="18" spans="1:7" x14ac:dyDescent="0.25">
      <c r="A18" s="170" t="s">
        <v>96</v>
      </c>
      <c r="B18" s="171">
        <v>2565027.1240480952</v>
      </c>
      <c r="C18" s="171">
        <v>286916.79970355966</v>
      </c>
      <c r="D18" s="171">
        <v>2278110.3243445354</v>
      </c>
      <c r="E18" s="171">
        <v>62626.126106964453</v>
      </c>
      <c r="F18" s="171">
        <v>7176.697201642487</v>
      </c>
      <c r="G18" s="171">
        <v>2208307.5010359283</v>
      </c>
    </row>
    <row r="19" spans="1:7" x14ac:dyDescent="0.25">
      <c r="A19" s="170" t="s">
        <v>117</v>
      </c>
      <c r="B19" s="171">
        <v>1629439.3272377718</v>
      </c>
      <c r="C19" s="171">
        <v>454153.46898322541</v>
      </c>
      <c r="D19" s="171">
        <v>1175285.8582545463</v>
      </c>
      <c r="E19" s="171">
        <v>469928.75173997454</v>
      </c>
      <c r="F19" s="171">
        <v>27838.734276615978</v>
      </c>
      <c r="G19" s="171">
        <v>677518.37223795569</v>
      </c>
    </row>
    <row r="20" spans="1:7" x14ac:dyDescent="0.25">
      <c r="A20" s="170" t="s">
        <v>118</v>
      </c>
      <c r="B20" s="171">
        <v>1819651.8032732275</v>
      </c>
      <c r="C20" s="171">
        <v>507169.0396714767</v>
      </c>
      <c r="D20" s="171">
        <v>1312482.7636017508</v>
      </c>
      <c r="E20" s="171">
        <v>524785.8488619884</v>
      </c>
      <c r="F20" s="171">
        <v>31088.486806785229</v>
      </c>
      <c r="G20" s="171">
        <v>756608.42793297721</v>
      </c>
    </row>
    <row r="21" spans="1:7" x14ac:dyDescent="0.25">
      <c r="A21" s="170" t="s">
        <v>81</v>
      </c>
      <c r="B21" s="171">
        <v>2733174</v>
      </c>
      <c r="C21" s="171">
        <v>1007651</v>
      </c>
      <c r="D21" s="171">
        <v>1725523</v>
      </c>
      <c r="E21" s="171">
        <v>1463646</v>
      </c>
      <c r="F21" s="171">
        <v>43818</v>
      </c>
      <c r="G21" s="171">
        <v>218059</v>
      </c>
    </row>
    <row r="22" spans="1:7" x14ac:dyDescent="0.25">
      <c r="A22" s="170" t="s">
        <v>82</v>
      </c>
      <c r="B22" s="171">
        <v>801689.28573921707</v>
      </c>
      <c r="C22" s="171">
        <v>221733.40514879909</v>
      </c>
      <c r="D22" s="171">
        <v>579955.880590418</v>
      </c>
      <c r="E22" s="171">
        <v>359877.01694777847</v>
      </c>
      <c r="F22" s="171">
        <v>21092.081836791429</v>
      </c>
      <c r="G22" s="171">
        <v>198986.78180584812</v>
      </c>
    </row>
    <row r="23" spans="1:7" x14ac:dyDescent="0.25">
      <c r="A23" s="170" t="s">
        <v>83</v>
      </c>
      <c r="B23" s="171">
        <v>1685588.5598278465</v>
      </c>
      <c r="C23" s="171">
        <v>1014692.933598397</v>
      </c>
      <c r="D23" s="171">
        <v>670895.62622944952</v>
      </c>
      <c r="E23" s="171">
        <v>491519.12878981949</v>
      </c>
      <c r="F23" s="171">
        <v>24589.719342107823</v>
      </c>
      <c r="G23" s="171">
        <v>154786.77809752221</v>
      </c>
    </row>
    <row r="24" spans="1:7" x14ac:dyDescent="0.25">
      <c r="A24" s="170" t="s">
        <v>119</v>
      </c>
      <c r="B24" s="171">
        <v>785951.97225656104</v>
      </c>
      <c r="C24" s="171">
        <v>329946.2675716487</v>
      </c>
      <c r="D24" s="171">
        <v>456005.70468491234</v>
      </c>
      <c r="E24" s="171">
        <v>126757.44064102264</v>
      </c>
      <c r="F24" s="171">
        <v>8864.644802538478</v>
      </c>
      <c r="G24" s="171">
        <v>320383.6192413512</v>
      </c>
    </row>
    <row r="25" spans="1:7" x14ac:dyDescent="0.25">
      <c r="A25" s="170" t="s">
        <v>120</v>
      </c>
      <c r="B25" s="171">
        <v>165328.61166800503</v>
      </c>
      <c r="C25" s="171">
        <v>0</v>
      </c>
      <c r="D25" s="171">
        <v>165328.61166800503</v>
      </c>
      <c r="E25" s="171">
        <v>165328.61166800503</v>
      </c>
      <c r="F25" s="171">
        <v>0</v>
      </c>
      <c r="G25" s="171">
        <v>0</v>
      </c>
    </row>
    <row r="26" spans="1:7" x14ac:dyDescent="0.25">
      <c r="A26" s="163" t="s">
        <v>85</v>
      </c>
      <c r="B26" s="164">
        <f>SUM(B7:B25)</f>
        <v>37889485.887557566</v>
      </c>
      <c r="C26" s="164">
        <f t="shared" ref="C26:G26" si="0">SUM(C7:C25)</f>
        <v>16769356.897234088</v>
      </c>
      <c r="D26" s="164">
        <f t="shared" si="0"/>
        <v>21120128.990323462</v>
      </c>
      <c r="E26" s="164">
        <f t="shared" si="0"/>
        <v>8037299.1499972967</v>
      </c>
      <c r="F26" s="164">
        <f t="shared" si="0"/>
        <v>448871.01355807192</v>
      </c>
      <c r="G26" s="164">
        <f t="shared" si="0"/>
        <v>12633958.826768095</v>
      </c>
    </row>
    <row r="27" spans="1:7" x14ac:dyDescent="0.25">
      <c r="A27" s="170"/>
      <c r="B27" s="171"/>
      <c r="C27" s="171"/>
      <c r="D27" s="171"/>
      <c r="E27" s="171"/>
      <c r="F27" s="171"/>
      <c r="G27" s="171"/>
    </row>
    <row r="28" spans="1:7" ht="24" x14ac:dyDescent="0.25">
      <c r="A28" s="170" t="s">
        <v>57</v>
      </c>
      <c r="B28" s="171"/>
      <c r="C28" s="171"/>
      <c r="D28" s="171">
        <v>1960917</v>
      </c>
      <c r="E28" s="171"/>
      <c r="F28" s="171"/>
      <c r="G28" s="171"/>
    </row>
    <row r="29" spans="1:7" x14ac:dyDescent="0.25">
      <c r="A29" s="170"/>
      <c r="B29" s="171"/>
      <c r="C29" s="171"/>
      <c r="D29" s="171"/>
      <c r="E29" s="171"/>
      <c r="F29" s="171"/>
      <c r="G29" s="171"/>
    </row>
    <row r="30" spans="1:7" x14ac:dyDescent="0.25">
      <c r="A30" s="163" t="s">
        <v>86</v>
      </c>
      <c r="B30" s="164"/>
      <c r="C30" s="164"/>
      <c r="D30" s="164">
        <f>+D26+D28</f>
        <v>23081045.990323462</v>
      </c>
      <c r="E30" s="164"/>
      <c r="F30" s="171"/>
      <c r="G30" s="171"/>
    </row>
    <row r="31" spans="1:7" x14ac:dyDescent="0.25">
      <c r="A31" s="174"/>
      <c r="B31" s="175"/>
      <c r="C31" s="175"/>
      <c r="D31" s="175"/>
      <c r="E31" s="175"/>
      <c r="F31" s="175"/>
      <c r="G31" s="175"/>
    </row>
    <row r="32" spans="1:7" x14ac:dyDescent="0.25">
      <c r="A32" s="176" t="s">
        <v>9</v>
      </c>
      <c r="B32" s="176"/>
      <c r="C32" s="176"/>
      <c r="D32" s="176"/>
      <c r="E32" s="176"/>
      <c r="F32" s="176"/>
      <c r="G32" s="176"/>
    </row>
    <row r="34" spans="1:7" x14ac:dyDescent="0.25">
      <c r="A34" s="100" t="s">
        <v>121</v>
      </c>
      <c r="B34" s="160"/>
      <c r="C34" s="160"/>
      <c r="D34" s="160"/>
      <c r="E34" s="160"/>
      <c r="F34" s="160"/>
      <c r="G34" s="160"/>
    </row>
    <row r="35" spans="1:7" x14ac:dyDescent="0.25">
      <c r="A35" s="161" t="s">
        <v>107</v>
      </c>
      <c r="B35" s="161"/>
      <c r="C35" s="161"/>
      <c r="D35" s="161"/>
      <c r="E35" s="161"/>
      <c r="F35" s="161"/>
      <c r="G35" s="161"/>
    </row>
    <row r="36" spans="1:7" x14ac:dyDescent="0.25">
      <c r="A36" s="162">
        <v>2006</v>
      </c>
      <c r="B36" s="162"/>
      <c r="C36" s="162"/>
      <c r="D36" s="162"/>
      <c r="E36" s="162"/>
      <c r="F36" s="162"/>
      <c r="G36" s="162"/>
    </row>
    <row r="37" spans="1:7" x14ac:dyDescent="0.25">
      <c r="A37" s="163"/>
      <c r="B37" s="164"/>
      <c r="C37" s="164"/>
      <c r="D37" s="164"/>
      <c r="E37" s="164"/>
      <c r="F37" s="164"/>
      <c r="G37" s="165" t="s">
        <v>108</v>
      </c>
    </row>
    <row r="38" spans="1:7" ht="60" x14ac:dyDescent="0.25">
      <c r="A38" s="166" t="s">
        <v>109</v>
      </c>
      <c r="B38" s="167" t="s">
        <v>51</v>
      </c>
      <c r="C38" s="167" t="s">
        <v>110</v>
      </c>
      <c r="D38" s="167" t="s">
        <v>111</v>
      </c>
      <c r="E38" s="167" t="s">
        <v>112</v>
      </c>
      <c r="F38" s="167" t="s">
        <v>113</v>
      </c>
      <c r="G38" s="167" t="s">
        <v>114</v>
      </c>
    </row>
    <row r="39" spans="1:7" x14ac:dyDescent="0.25">
      <c r="A39" s="168"/>
      <c r="B39" s="169"/>
      <c r="C39" s="169"/>
      <c r="D39" s="169"/>
      <c r="E39" s="169"/>
      <c r="F39" s="169"/>
      <c r="G39" s="169"/>
    </row>
    <row r="40" spans="1:7" x14ac:dyDescent="0.25">
      <c r="A40" s="170" t="s">
        <v>69</v>
      </c>
      <c r="B40" s="171">
        <v>237992.35864355284</v>
      </c>
      <c r="C40" s="171">
        <v>108295.02086282466</v>
      </c>
      <c r="D40" s="171">
        <v>129697.33778072818</v>
      </c>
      <c r="E40" s="171">
        <v>49765.66483112509</v>
      </c>
      <c r="F40" s="171">
        <v>349.79741530404806</v>
      </c>
      <c r="G40" s="171">
        <v>79581.875534299048</v>
      </c>
    </row>
    <row r="41" spans="1:7" x14ac:dyDescent="0.25">
      <c r="A41" s="170" t="s">
        <v>70</v>
      </c>
      <c r="B41" s="171">
        <v>11710.335810035038</v>
      </c>
      <c r="C41" s="171">
        <v>3036.4812871004324</v>
      </c>
      <c r="D41" s="171">
        <v>8673.8545229346055</v>
      </c>
      <c r="E41" s="171">
        <v>2302.3519060567196</v>
      </c>
      <c r="F41" s="171">
        <v>27.545366748720973</v>
      </c>
      <c r="G41" s="171">
        <v>6343.957250129165</v>
      </c>
    </row>
    <row r="42" spans="1:7" x14ac:dyDescent="0.25">
      <c r="A42" s="170" t="s">
        <v>71</v>
      </c>
      <c r="B42" s="171">
        <v>12114024.879701739</v>
      </c>
      <c r="C42" s="171">
        <v>6874251.9433144387</v>
      </c>
      <c r="D42" s="171">
        <v>5239772.9363873005</v>
      </c>
      <c r="E42" s="171">
        <v>1624603.1963068671</v>
      </c>
      <c r="F42" s="171">
        <v>85884.358240548056</v>
      </c>
      <c r="G42" s="171">
        <v>3529285.3818398854</v>
      </c>
    </row>
    <row r="43" spans="1:7" x14ac:dyDescent="0.25">
      <c r="A43" s="172" t="s">
        <v>115</v>
      </c>
      <c r="B43" s="171">
        <v>992787.59550692583</v>
      </c>
      <c r="C43" s="171">
        <v>411786.62223161844</v>
      </c>
      <c r="D43" s="171">
        <v>581000.97327530733</v>
      </c>
      <c r="E43" s="171">
        <v>184582.86687186584</v>
      </c>
      <c r="F43" s="171">
        <v>16445.283626791406</v>
      </c>
      <c r="G43" s="171">
        <v>379972.82277665014</v>
      </c>
    </row>
    <row r="44" spans="1:7" ht="24" x14ac:dyDescent="0.25">
      <c r="A44" s="173" t="s">
        <v>116</v>
      </c>
      <c r="B44" s="171">
        <v>461542.89352140558</v>
      </c>
      <c r="C44" s="171">
        <v>118026.51382549701</v>
      </c>
      <c r="D44" s="171">
        <v>343516.37969590857</v>
      </c>
      <c r="E44" s="171">
        <v>102462.43953927932</v>
      </c>
      <c r="F44" s="171">
        <v>9837.7079139232355</v>
      </c>
      <c r="G44" s="171">
        <v>231216.23224270603</v>
      </c>
    </row>
    <row r="45" spans="1:7" x14ac:dyDescent="0.25">
      <c r="A45" s="173" t="s">
        <v>73</v>
      </c>
      <c r="B45" s="171">
        <v>3116876.4375566454</v>
      </c>
      <c r="C45" s="171">
        <v>1805683.4405023633</v>
      </c>
      <c r="D45" s="171">
        <v>1311192.9970542821</v>
      </c>
      <c r="E45" s="171">
        <v>357194.69234576856</v>
      </c>
      <c r="F45" s="171">
        <v>44510.980808127795</v>
      </c>
      <c r="G45" s="171">
        <v>909487.32390038576</v>
      </c>
    </row>
    <row r="46" spans="1:7" x14ac:dyDescent="0.25">
      <c r="A46" s="173" t="s">
        <v>74</v>
      </c>
      <c r="B46" s="171">
        <v>4785653.2833104944</v>
      </c>
      <c r="C46" s="171">
        <v>1873851.3048131119</v>
      </c>
      <c r="D46" s="171">
        <v>2911801.9784973823</v>
      </c>
      <c r="E46" s="171">
        <v>1310570.2810907785</v>
      </c>
      <c r="F46" s="171">
        <v>66161.869944241684</v>
      </c>
      <c r="G46" s="171">
        <v>1535069.8274623621</v>
      </c>
    </row>
    <row r="47" spans="1:7" x14ac:dyDescent="0.25">
      <c r="A47" s="170" t="s">
        <v>75</v>
      </c>
      <c r="B47" s="171">
        <v>1843362.0463263786</v>
      </c>
      <c r="C47" s="171">
        <v>1049057.5152710485</v>
      </c>
      <c r="D47" s="171">
        <v>794304.53105533007</v>
      </c>
      <c r="E47" s="171">
        <v>218247.71323228904</v>
      </c>
      <c r="F47" s="171">
        <v>15692.025424171887</v>
      </c>
      <c r="G47" s="171">
        <v>560364.79239886906</v>
      </c>
    </row>
    <row r="48" spans="1:7" x14ac:dyDescent="0.25">
      <c r="A48" s="170" t="s">
        <v>76</v>
      </c>
      <c r="B48" s="171">
        <v>1813871.0306561156</v>
      </c>
      <c r="C48" s="171">
        <v>1049517.9382303727</v>
      </c>
      <c r="D48" s="171">
        <v>764353.09242574289</v>
      </c>
      <c r="E48" s="171">
        <v>363584.16914173245</v>
      </c>
      <c r="F48" s="171">
        <v>14508.384290066548</v>
      </c>
      <c r="G48" s="171">
        <v>386260.53899394389</v>
      </c>
    </row>
    <row r="49" spans="1:7" x14ac:dyDescent="0.25">
      <c r="A49" s="172" t="s">
        <v>77</v>
      </c>
      <c r="B49" s="171">
        <v>1793246.3703453222</v>
      </c>
      <c r="C49" s="171">
        <v>862941.67351796571</v>
      </c>
      <c r="D49" s="171">
        <v>930304.69682735647</v>
      </c>
      <c r="E49" s="171">
        <v>290462.38040796737</v>
      </c>
      <c r="F49" s="171">
        <v>38945.680797201159</v>
      </c>
      <c r="G49" s="171">
        <v>600896.63562218798</v>
      </c>
    </row>
    <row r="50" spans="1:7" x14ac:dyDescent="0.25">
      <c r="A50" s="170" t="s">
        <v>78</v>
      </c>
      <c r="B50" s="171">
        <v>2293146.5862806728</v>
      </c>
      <c r="C50" s="171">
        <v>926617.18887405272</v>
      </c>
      <c r="D50" s="171">
        <v>1366529.39740662</v>
      </c>
      <c r="E50" s="171">
        <v>544142.39261938666</v>
      </c>
      <c r="F50" s="171">
        <v>46989.262032463019</v>
      </c>
      <c r="G50" s="171">
        <v>775397.74275477033</v>
      </c>
    </row>
    <row r="51" spans="1:7" x14ac:dyDescent="0.25">
      <c r="A51" s="170" t="s">
        <v>96</v>
      </c>
      <c r="B51" s="171">
        <v>2898628.0598073266</v>
      </c>
      <c r="C51" s="171">
        <v>328039.46012463165</v>
      </c>
      <c r="D51" s="171">
        <v>2570588.5996826952</v>
      </c>
      <c r="E51" s="171">
        <v>70270.293356165945</v>
      </c>
      <c r="F51" s="171">
        <v>11068.720464959262</v>
      </c>
      <c r="G51" s="171">
        <v>2489249.5858615702</v>
      </c>
    </row>
    <row r="52" spans="1:7" x14ac:dyDescent="0.25">
      <c r="A52" s="170" t="s">
        <v>117</v>
      </c>
      <c r="B52" s="171">
        <v>1869318.011865821</v>
      </c>
      <c r="C52" s="171">
        <v>521025.00584697537</v>
      </c>
      <c r="D52" s="171">
        <v>1348293.0060188456</v>
      </c>
      <c r="E52" s="171">
        <v>538218.47249696555</v>
      </c>
      <c r="F52" s="171">
        <v>32933.560097326059</v>
      </c>
      <c r="G52" s="171">
        <v>777140.97342455399</v>
      </c>
    </row>
    <row r="53" spans="1:7" x14ac:dyDescent="0.25">
      <c r="A53" s="170" t="s">
        <v>118</v>
      </c>
      <c r="B53" s="171">
        <v>2087532.7079216915</v>
      </c>
      <c r="C53" s="171">
        <v>562758.85741225549</v>
      </c>
      <c r="D53" s="171">
        <v>1524773.8505094359</v>
      </c>
      <c r="E53" s="171">
        <v>653663.82087432442</v>
      </c>
      <c r="F53" s="171">
        <v>35555.423666309631</v>
      </c>
      <c r="G53" s="171">
        <v>835554.60596880177</v>
      </c>
    </row>
    <row r="54" spans="1:7" x14ac:dyDescent="0.25">
      <c r="A54" s="170" t="s">
        <v>81</v>
      </c>
      <c r="B54" s="171">
        <v>3120490.1427111938</v>
      </c>
      <c r="C54" s="171">
        <v>1243726.3212393196</v>
      </c>
      <c r="D54" s="171">
        <v>1876763.8214718741</v>
      </c>
      <c r="E54" s="171">
        <v>1540739.2334049216</v>
      </c>
      <c r="F54" s="171">
        <v>62714.64698282563</v>
      </c>
      <c r="G54" s="171">
        <v>273309.94108412688</v>
      </c>
    </row>
    <row r="55" spans="1:7" x14ac:dyDescent="0.25">
      <c r="A55" s="170" t="s">
        <v>82</v>
      </c>
      <c r="B55" s="171">
        <v>930961.4834393647</v>
      </c>
      <c r="C55" s="171">
        <v>264949.33621578244</v>
      </c>
      <c r="D55" s="171">
        <v>666012.14722358226</v>
      </c>
      <c r="E55" s="171">
        <v>431594.38784070953</v>
      </c>
      <c r="F55" s="171">
        <v>23559.751034936238</v>
      </c>
      <c r="G55" s="171">
        <v>210858.0083479365</v>
      </c>
    </row>
    <row r="56" spans="1:7" x14ac:dyDescent="0.25">
      <c r="A56" s="170" t="s">
        <v>83</v>
      </c>
      <c r="B56" s="171">
        <v>1939177.8834704049</v>
      </c>
      <c r="C56" s="171">
        <v>1151734.1532749177</v>
      </c>
      <c r="D56" s="171">
        <v>787443.73019548715</v>
      </c>
      <c r="E56" s="171">
        <v>566671.33209753479</v>
      </c>
      <c r="F56" s="171">
        <v>27344.720862926912</v>
      </c>
      <c r="G56" s="171">
        <v>193427.67723502545</v>
      </c>
    </row>
    <row r="57" spans="1:7" x14ac:dyDescent="0.25">
      <c r="A57" s="170" t="s">
        <v>119</v>
      </c>
      <c r="B57" s="171">
        <v>938366.5929091674</v>
      </c>
      <c r="C57" s="171">
        <v>395730.67168168089</v>
      </c>
      <c r="D57" s="171">
        <v>542635.92122748657</v>
      </c>
      <c r="E57" s="171">
        <v>155821.10975761674</v>
      </c>
      <c r="F57" s="171">
        <v>10952.437242417467</v>
      </c>
      <c r="G57" s="171">
        <v>375862.37422745232</v>
      </c>
    </row>
    <row r="58" spans="1:7" x14ac:dyDescent="0.25">
      <c r="A58" s="170" t="s">
        <v>120</v>
      </c>
      <c r="B58" s="171">
        <v>172738.78671332158</v>
      </c>
      <c r="C58" s="171">
        <v>0</v>
      </c>
      <c r="D58" s="171">
        <v>172738.78671332158</v>
      </c>
      <c r="E58" s="171">
        <v>172738.78671332158</v>
      </c>
      <c r="F58" s="171">
        <v>0</v>
      </c>
      <c r="G58" s="171">
        <v>0</v>
      </c>
    </row>
    <row r="59" spans="1:7" x14ac:dyDescent="0.25">
      <c r="A59" s="163" t="s">
        <v>85</v>
      </c>
      <c r="B59" s="164">
        <f>SUM(B40:B58)</f>
        <v>43421427.486497581</v>
      </c>
      <c r="C59" s="164">
        <f t="shared" ref="C59:G59" si="1">SUM(C40:C58)</f>
        <v>19551029.448525958</v>
      </c>
      <c r="D59" s="164">
        <f t="shared" si="1"/>
        <v>23870398.03797162</v>
      </c>
      <c r="E59" s="164">
        <f t="shared" si="1"/>
        <v>9177635.5848346762</v>
      </c>
      <c r="F59" s="164">
        <f t="shared" si="1"/>
        <v>543482.15621128876</v>
      </c>
      <c r="G59" s="164">
        <f t="shared" si="1"/>
        <v>14149280.296925656</v>
      </c>
    </row>
    <row r="60" spans="1:7" x14ac:dyDescent="0.25">
      <c r="A60" s="170"/>
      <c r="B60" s="171"/>
      <c r="C60" s="171"/>
      <c r="D60" s="171"/>
      <c r="E60" s="171"/>
      <c r="F60" s="171"/>
      <c r="G60" s="171"/>
    </row>
    <row r="61" spans="1:7" x14ac:dyDescent="0.25">
      <c r="A61" s="170" t="s">
        <v>57</v>
      </c>
      <c r="B61" s="171"/>
      <c r="C61" s="171"/>
      <c r="D61" s="171">
        <v>2381149.7629868085</v>
      </c>
      <c r="E61" s="171"/>
      <c r="F61" s="171"/>
      <c r="G61" s="171"/>
    </row>
    <row r="62" spans="1:7" x14ac:dyDescent="0.25">
      <c r="A62" s="170"/>
      <c r="B62" s="171"/>
      <c r="C62" s="171"/>
      <c r="D62" s="171"/>
      <c r="E62" s="171"/>
      <c r="F62" s="171"/>
      <c r="G62" s="171"/>
    </row>
    <row r="63" spans="1:7" x14ac:dyDescent="0.25">
      <c r="A63" s="163" t="s">
        <v>86</v>
      </c>
      <c r="B63" s="164"/>
      <c r="C63" s="164"/>
      <c r="D63" s="164">
        <f>+D59+D61</f>
        <v>26251547.800958429</v>
      </c>
      <c r="E63" s="164"/>
      <c r="F63" s="171"/>
      <c r="G63" s="171"/>
    </row>
    <row r="64" spans="1:7" x14ac:dyDescent="0.25">
      <c r="A64" s="174"/>
      <c r="B64" s="175"/>
      <c r="C64" s="175"/>
      <c r="D64" s="175"/>
      <c r="E64" s="175"/>
      <c r="F64" s="175"/>
      <c r="G64" s="175"/>
    </row>
    <row r="65" spans="1:7" x14ac:dyDescent="0.25">
      <c r="A65" s="176" t="s">
        <v>9</v>
      </c>
      <c r="B65" s="176"/>
      <c r="C65" s="176"/>
      <c r="D65" s="176"/>
      <c r="E65" s="176"/>
      <c r="F65" s="176"/>
      <c r="G65" s="176"/>
    </row>
    <row r="67" spans="1:7" x14ac:dyDescent="0.25">
      <c r="A67" s="100" t="s">
        <v>122</v>
      </c>
      <c r="B67" s="160"/>
      <c r="C67" s="160"/>
      <c r="D67" s="160"/>
      <c r="E67" s="160"/>
      <c r="F67" s="160"/>
      <c r="G67" s="160"/>
    </row>
    <row r="68" spans="1:7" x14ac:dyDescent="0.25">
      <c r="A68" s="161" t="s">
        <v>107</v>
      </c>
      <c r="B68" s="161"/>
      <c r="C68" s="161"/>
      <c r="D68" s="161"/>
      <c r="E68" s="161"/>
      <c r="F68" s="161"/>
      <c r="G68" s="161"/>
    </row>
    <row r="69" spans="1:7" x14ac:dyDescent="0.25">
      <c r="A69" s="162">
        <v>2007</v>
      </c>
      <c r="B69" s="162"/>
      <c r="C69" s="162"/>
      <c r="D69" s="162"/>
      <c r="E69" s="162"/>
      <c r="F69" s="162"/>
      <c r="G69" s="162"/>
    </row>
    <row r="70" spans="1:7" x14ac:dyDescent="0.25">
      <c r="A70" s="163"/>
      <c r="B70" s="164"/>
      <c r="C70" s="164"/>
      <c r="D70" s="164"/>
      <c r="E70" s="164"/>
      <c r="F70" s="164"/>
      <c r="G70" s="165" t="s">
        <v>108</v>
      </c>
    </row>
    <row r="71" spans="1:7" ht="60" x14ac:dyDescent="0.25">
      <c r="A71" s="166" t="s">
        <v>109</v>
      </c>
      <c r="B71" s="167" t="s">
        <v>51</v>
      </c>
      <c r="C71" s="167" t="s">
        <v>110</v>
      </c>
      <c r="D71" s="167" t="s">
        <v>111</v>
      </c>
      <c r="E71" s="167" t="s">
        <v>112</v>
      </c>
      <c r="F71" s="167" t="s">
        <v>113</v>
      </c>
      <c r="G71" s="167" t="s">
        <v>114</v>
      </c>
    </row>
    <row r="72" spans="1:7" x14ac:dyDescent="0.25">
      <c r="A72" s="168"/>
      <c r="B72" s="169"/>
      <c r="C72" s="169"/>
      <c r="D72" s="169"/>
      <c r="E72" s="169"/>
      <c r="F72" s="169"/>
      <c r="G72" s="169"/>
    </row>
    <row r="73" spans="1:7" x14ac:dyDescent="0.25">
      <c r="A73" s="170" t="s">
        <v>69</v>
      </c>
      <c r="B73" s="171">
        <v>258413.92675594744</v>
      </c>
      <c r="C73" s="171">
        <v>123209.67258165828</v>
      </c>
      <c r="D73" s="171">
        <v>135204.25417428918</v>
      </c>
      <c r="E73" s="171">
        <v>51466.016828428757</v>
      </c>
      <c r="F73" s="171">
        <v>523.08584142915959</v>
      </c>
      <c r="G73" s="171">
        <v>83215.151504431269</v>
      </c>
    </row>
    <row r="74" spans="1:7" x14ac:dyDescent="0.25">
      <c r="A74" s="170" t="s">
        <v>70</v>
      </c>
      <c r="B74" s="171">
        <v>17311.082183542578</v>
      </c>
      <c r="C74" s="171">
        <v>4767.8751223933286</v>
      </c>
      <c r="D74" s="171">
        <v>12543.207061149249</v>
      </c>
      <c r="E74" s="171">
        <v>2992.4165743825561</v>
      </c>
      <c r="F74" s="171">
        <v>46.394525644314704</v>
      </c>
      <c r="G74" s="171">
        <v>9504.3959611223781</v>
      </c>
    </row>
    <row r="75" spans="1:7" x14ac:dyDescent="0.25">
      <c r="A75" s="170" t="s">
        <v>71</v>
      </c>
      <c r="B75" s="171">
        <v>12901098.52216126</v>
      </c>
      <c r="C75" s="171">
        <v>7329314.8839761792</v>
      </c>
      <c r="D75" s="171">
        <v>5571783.6381850811</v>
      </c>
      <c r="E75" s="171">
        <v>1731728.4075156057</v>
      </c>
      <c r="F75" s="171">
        <v>96271.962411222979</v>
      </c>
      <c r="G75" s="171">
        <v>3743783.2682582522</v>
      </c>
    </row>
    <row r="76" spans="1:7" x14ac:dyDescent="0.25">
      <c r="A76" s="172" t="s">
        <v>115</v>
      </c>
      <c r="B76" s="171">
        <v>1106888.3146860579</v>
      </c>
      <c r="C76" s="171">
        <v>476857.05264224071</v>
      </c>
      <c r="D76" s="171">
        <v>630031.2620438172</v>
      </c>
      <c r="E76" s="171">
        <v>213589.68598742547</v>
      </c>
      <c r="F76" s="171">
        <v>19171.60345741241</v>
      </c>
      <c r="G76" s="171">
        <v>397269.97259897931</v>
      </c>
    </row>
    <row r="77" spans="1:7" ht="24" x14ac:dyDescent="0.25">
      <c r="A77" s="173" t="s">
        <v>116</v>
      </c>
      <c r="B77" s="171">
        <v>509126.91810508195</v>
      </c>
      <c r="C77" s="171">
        <v>133564.93995183034</v>
      </c>
      <c r="D77" s="171">
        <v>375561.97815325158</v>
      </c>
      <c r="E77" s="171">
        <v>106150.93440412823</v>
      </c>
      <c r="F77" s="171">
        <v>10650.26983719919</v>
      </c>
      <c r="G77" s="171">
        <v>258760.77391192416</v>
      </c>
    </row>
    <row r="78" spans="1:7" x14ac:dyDescent="0.25">
      <c r="A78" s="173" t="s">
        <v>73</v>
      </c>
      <c r="B78" s="171">
        <v>4380045.4367035609</v>
      </c>
      <c r="C78" s="171">
        <v>2370686.214869285</v>
      </c>
      <c r="D78" s="171">
        <v>2009359.2218342759</v>
      </c>
      <c r="E78" s="171">
        <v>484120.98420766619</v>
      </c>
      <c r="F78" s="171">
        <v>55831.285390456454</v>
      </c>
      <c r="G78" s="171">
        <v>1469406.9522361532</v>
      </c>
    </row>
    <row r="79" spans="1:7" x14ac:dyDescent="0.25">
      <c r="A79" s="173" t="s">
        <v>74</v>
      </c>
      <c r="B79" s="171">
        <v>5491358.8907896699</v>
      </c>
      <c r="C79" s="171">
        <v>2217921.6490190718</v>
      </c>
      <c r="D79" s="171">
        <v>3273437.2417705981</v>
      </c>
      <c r="E79" s="171">
        <v>1533760.4135765063</v>
      </c>
      <c r="F79" s="171">
        <v>84598.290295685874</v>
      </c>
      <c r="G79" s="171">
        <v>1655078.5378984059</v>
      </c>
    </row>
    <row r="80" spans="1:7" x14ac:dyDescent="0.25">
      <c r="A80" s="170" t="s">
        <v>75</v>
      </c>
      <c r="B80" s="171">
        <v>2347645.3602670925</v>
      </c>
      <c r="C80" s="171">
        <v>1307544.9888733621</v>
      </c>
      <c r="D80" s="171">
        <v>1040100.3713937304</v>
      </c>
      <c r="E80" s="171">
        <v>267774.7540894766</v>
      </c>
      <c r="F80" s="171">
        <v>19254.693265186292</v>
      </c>
      <c r="G80" s="171">
        <v>753070.92403906758</v>
      </c>
    </row>
    <row r="81" spans="1:7" x14ac:dyDescent="0.25">
      <c r="A81" s="170" t="s">
        <v>76</v>
      </c>
      <c r="B81" s="171">
        <v>2108287.9058725797</v>
      </c>
      <c r="C81" s="171">
        <v>1173312.3838058917</v>
      </c>
      <c r="D81" s="171">
        <v>934975.52206668793</v>
      </c>
      <c r="E81" s="171">
        <v>412144.30535744596</v>
      </c>
      <c r="F81" s="171">
        <v>17074.391410224191</v>
      </c>
      <c r="G81" s="171">
        <v>505756.82529901777</v>
      </c>
    </row>
    <row r="82" spans="1:7" x14ac:dyDescent="0.25">
      <c r="A82" s="172" t="s">
        <v>77</v>
      </c>
      <c r="B82" s="171">
        <v>2097691.2764862585</v>
      </c>
      <c r="C82" s="171">
        <v>1068650.6109591722</v>
      </c>
      <c r="D82" s="171">
        <v>1029040.6655270862</v>
      </c>
      <c r="E82" s="171">
        <v>393114.96503595571</v>
      </c>
      <c r="F82" s="171">
        <v>47198.105812392561</v>
      </c>
      <c r="G82" s="171">
        <v>588727.59467873804</v>
      </c>
    </row>
    <row r="83" spans="1:7" x14ac:dyDescent="0.25">
      <c r="A83" s="170" t="s">
        <v>78</v>
      </c>
      <c r="B83" s="171">
        <v>2729156.5592032885</v>
      </c>
      <c r="C83" s="171">
        <v>1089726.6049550821</v>
      </c>
      <c r="D83" s="171">
        <v>1639429.9542482065</v>
      </c>
      <c r="E83" s="171">
        <v>645130.49758388894</v>
      </c>
      <c r="F83" s="171">
        <v>54444.556359410482</v>
      </c>
      <c r="G83" s="171">
        <v>939854.900304907</v>
      </c>
    </row>
    <row r="84" spans="1:7" x14ac:dyDescent="0.25">
      <c r="A84" s="170" t="s">
        <v>96</v>
      </c>
      <c r="B84" s="171">
        <v>3314904.0001836368</v>
      </c>
      <c r="C84" s="171">
        <v>371925.69514316361</v>
      </c>
      <c r="D84" s="171">
        <v>2942978.3050404731</v>
      </c>
      <c r="E84" s="171">
        <v>78438.807503171964</v>
      </c>
      <c r="F84" s="171">
        <v>16824.821377177672</v>
      </c>
      <c r="G84" s="171">
        <v>2847714.6761601232</v>
      </c>
    </row>
    <row r="85" spans="1:7" x14ac:dyDescent="0.25">
      <c r="A85" s="170" t="s">
        <v>117</v>
      </c>
      <c r="B85" s="171">
        <v>2115082.4838249609</v>
      </c>
      <c r="C85" s="171">
        <v>601850.01691441447</v>
      </c>
      <c r="D85" s="171">
        <v>1513232.4669105464</v>
      </c>
      <c r="E85" s="171">
        <v>596566.22116586438</v>
      </c>
      <c r="F85" s="171">
        <v>37354.127832854989</v>
      </c>
      <c r="G85" s="171">
        <v>879312.11791182705</v>
      </c>
    </row>
    <row r="86" spans="1:7" x14ac:dyDescent="0.25">
      <c r="A86" s="170" t="s">
        <v>118</v>
      </c>
      <c r="B86" s="171">
        <v>2361986.4768380495</v>
      </c>
      <c r="C86" s="171">
        <v>628732.22904678283</v>
      </c>
      <c r="D86" s="171">
        <v>1733254.2477912665</v>
      </c>
      <c r="E86" s="171">
        <v>787952.90062789514</v>
      </c>
      <c r="F86" s="171">
        <v>38987.272890323824</v>
      </c>
      <c r="G86" s="171">
        <v>906314.07427304762</v>
      </c>
    </row>
    <row r="87" spans="1:7" x14ac:dyDescent="0.25">
      <c r="A87" s="170" t="s">
        <v>81</v>
      </c>
      <c r="B87" s="171">
        <v>2916751.1238151952</v>
      </c>
      <c r="C87" s="171">
        <v>1031433.764231037</v>
      </c>
      <c r="D87" s="171">
        <v>1885317.3595841583</v>
      </c>
      <c r="E87" s="171">
        <v>1548441.9201949113</v>
      </c>
      <c r="F87" s="171">
        <v>68995.61874762112</v>
      </c>
      <c r="G87" s="171">
        <v>267879.82064162585</v>
      </c>
    </row>
    <row r="88" spans="1:7" x14ac:dyDescent="0.25">
      <c r="A88" s="170" t="s">
        <v>82</v>
      </c>
      <c r="B88" s="171">
        <v>1067957.7557183122</v>
      </c>
      <c r="C88" s="171">
        <v>306766.71761765622</v>
      </c>
      <c r="D88" s="171">
        <v>761191.03810065601</v>
      </c>
      <c r="E88" s="171">
        <v>507756.78370293364</v>
      </c>
      <c r="F88" s="171">
        <v>25490.710034051051</v>
      </c>
      <c r="G88" s="171">
        <v>227943.54436367133</v>
      </c>
    </row>
    <row r="89" spans="1:7" x14ac:dyDescent="0.25">
      <c r="A89" s="170" t="s">
        <v>83</v>
      </c>
      <c r="B89" s="171">
        <v>2198253.8915953436</v>
      </c>
      <c r="C89" s="171">
        <v>1258527.7030820139</v>
      </c>
      <c r="D89" s="171">
        <v>939726.18851332972</v>
      </c>
      <c r="E89" s="171">
        <v>639373.32202025701</v>
      </c>
      <c r="F89" s="171">
        <v>29482.419145729713</v>
      </c>
      <c r="G89" s="171">
        <v>270870.44734734297</v>
      </c>
    </row>
    <row r="90" spans="1:7" x14ac:dyDescent="0.25">
      <c r="A90" s="170" t="s">
        <v>119</v>
      </c>
      <c r="B90" s="171">
        <v>1127968.5692050701</v>
      </c>
      <c r="C90" s="171">
        <v>473587.46312376426</v>
      </c>
      <c r="D90" s="171">
        <v>654381.10608130589</v>
      </c>
      <c r="E90" s="171">
        <v>189283.34884239663</v>
      </c>
      <c r="F90" s="171">
        <v>13247.402839541064</v>
      </c>
      <c r="G90" s="171">
        <v>451850.35439936817</v>
      </c>
    </row>
    <row r="91" spans="1:7" x14ac:dyDescent="0.25">
      <c r="A91" s="170" t="s">
        <v>120</v>
      </c>
      <c r="B91" s="171">
        <v>182779.18904256489</v>
      </c>
      <c r="C91" s="171">
        <v>0</v>
      </c>
      <c r="D91" s="171">
        <v>182779.18904256489</v>
      </c>
      <c r="E91" s="171">
        <v>182779.18904256489</v>
      </c>
      <c r="F91" s="171">
        <v>0</v>
      </c>
      <c r="G91" s="171">
        <v>0</v>
      </c>
    </row>
    <row r="92" spans="1:7" x14ac:dyDescent="0.25">
      <c r="A92" s="163" t="s">
        <v>85</v>
      </c>
      <c r="B92" s="164">
        <f>SUM(B73:B91)</f>
        <v>49232707.683437474</v>
      </c>
      <c r="C92" s="164">
        <f t="shared" ref="C92:G92" si="2">SUM(C73:C91)</f>
        <v>21968380.465915002</v>
      </c>
      <c r="D92" s="164">
        <f t="shared" si="2"/>
        <v>27264327.21752248</v>
      </c>
      <c r="E92" s="164">
        <f t="shared" si="2"/>
        <v>10372565.874260906</v>
      </c>
      <c r="F92" s="164">
        <f t="shared" si="2"/>
        <v>635447.01147356338</v>
      </c>
      <c r="G92" s="164">
        <f t="shared" si="2"/>
        <v>16256314.331788003</v>
      </c>
    </row>
    <row r="93" spans="1:7" x14ac:dyDescent="0.25">
      <c r="A93" s="170"/>
      <c r="B93" s="171"/>
      <c r="C93" s="171"/>
      <c r="D93" s="171"/>
      <c r="E93" s="171"/>
      <c r="F93" s="171"/>
      <c r="G93" s="171"/>
    </row>
    <row r="94" spans="1:7" x14ac:dyDescent="0.25">
      <c r="A94" s="170" t="s">
        <v>57</v>
      </c>
      <c r="B94" s="171"/>
      <c r="C94" s="171"/>
      <c r="D94" s="171">
        <v>2776922.3025782523</v>
      </c>
      <c r="E94" s="171"/>
      <c r="F94" s="171"/>
      <c r="G94" s="171"/>
    </row>
    <row r="95" spans="1:7" x14ac:dyDescent="0.25">
      <c r="A95" s="170"/>
      <c r="B95" s="171"/>
      <c r="C95" s="171"/>
      <c r="D95" s="171"/>
      <c r="E95" s="171"/>
      <c r="F95" s="171"/>
      <c r="G95" s="171"/>
    </row>
    <row r="96" spans="1:7" x14ac:dyDescent="0.25">
      <c r="A96" s="163" t="s">
        <v>86</v>
      </c>
      <c r="B96" s="164"/>
      <c r="C96" s="164"/>
      <c r="D96" s="164">
        <f>+D92+D94</f>
        <v>30041249.520100731</v>
      </c>
      <c r="E96" s="164"/>
      <c r="F96" s="171"/>
      <c r="G96" s="171"/>
    </row>
    <row r="97" spans="1:7" x14ac:dyDescent="0.25">
      <c r="A97" s="174"/>
      <c r="B97" s="175"/>
      <c r="C97" s="175"/>
      <c r="D97" s="175"/>
      <c r="E97" s="175"/>
      <c r="F97" s="175"/>
      <c r="G97" s="175"/>
    </row>
    <row r="98" spans="1:7" x14ac:dyDescent="0.25">
      <c r="A98" s="176" t="s">
        <v>9</v>
      </c>
      <c r="B98" s="176"/>
      <c r="C98" s="176"/>
      <c r="D98" s="176"/>
      <c r="E98" s="176"/>
      <c r="F98" s="176"/>
      <c r="G98" s="176"/>
    </row>
    <row r="100" spans="1:7" x14ac:dyDescent="0.25">
      <c r="A100" s="100" t="s">
        <v>123</v>
      </c>
      <c r="B100" s="160"/>
      <c r="C100" s="160"/>
      <c r="D100" s="160"/>
      <c r="E100" s="160"/>
      <c r="F100" s="160"/>
      <c r="G100" s="160"/>
    </row>
    <row r="101" spans="1:7" x14ac:dyDescent="0.25">
      <c r="A101" s="161" t="s">
        <v>107</v>
      </c>
      <c r="B101" s="161"/>
      <c r="C101" s="161"/>
      <c r="D101" s="161"/>
      <c r="E101" s="161"/>
      <c r="F101" s="161"/>
      <c r="G101" s="161"/>
    </row>
    <row r="102" spans="1:7" x14ac:dyDescent="0.25">
      <c r="A102" s="162">
        <v>2008</v>
      </c>
      <c r="B102" s="162"/>
      <c r="C102" s="162"/>
      <c r="D102" s="162"/>
      <c r="E102" s="162"/>
      <c r="F102" s="162"/>
      <c r="G102" s="162"/>
    </row>
    <row r="103" spans="1:7" x14ac:dyDescent="0.25">
      <c r="A103" s="163"/>
      <c r="B103" s="164"/>
      <c r="C103" s="164"/>
      <c r="D103" s="164"/>
      <c r="E103" s="164"/>
      <c r="F103" s="164"/>
      <c r="G103" s="165" t="s">
        <v>108</v>
      </c>
    </row>
    <row r="104" spans="1:7" ht="60" x14ac:dyDescent="0.25">
      <c r="A104" s="166" t="s">
        <v>109</v>
      </c>
      <c r="B104" s="167" t="s">
        <v>51</v>
      </c>
      <c r="C104" s="167" t="s">
        <v>110</v>
      </c>
      <c r="D104" s="167" t="s">
        <v>111</v>
      </c>
      <c r="E104" s="167" t="s">
        <v>112</v>
      </c>
      <c r="F104" s="167" t="s">
        <v>113</v>
      </c>
      <c r="G104" s="167" t="s">
        <v>114</v>
      </c>
    </row>
    <row r="105" spans="1:7" x14ac:dyDescent="0.25">
      <c r="A105" s="168"/>
      <c r="B105" s="169"/>
      <c r="C105" s="169"/>
      <c r="D105" s="169"/>
      <c r="E105" s="169"/>
      <c r="F105" s="169"/>
      <c r="G105" s="169"/>
    </row>
    <row r="106" spans="1:7" x14ac:dyDescent="0.25">
      <c r="A106" s="170" t="s">
        <v>69</v>
      </c>
      <c r="B106" s="171">
        <v>297333.31946863368</v>
      </c>
      <c r="C106" s="171">
        <v>154907.70949296415</v>
      </c>
      <c r="D106" s="171">
        <v>142425.60997566953</v>
      </c>
      <c r="E106" s="171">
        <v>51578.879979566285</v>
      </c>
      <c r="F106" s="171">
        <v>777.2132409980652</v>
      </c>
      <c r="G106" s="171">
        <v>90069.516755105171</v>
      </c>
    </row>
    <row r="107" spans="1:7" x14ac:dyDescent="0.25">
      <c r="A107" s="170" t="s">
        <v>70</v>
      </c>
      <c r="B107" s="171">
        <v>20571.769276796753</v>
      </c>
      <c r="C107" s="171">
        <v>6105.0797407113996</v>
      </c>
      <c r="D107" s="171">
        <v>14466.689536085352</v>
      </c>
      <c r="E107" s="171">
        <v>3108.3774211030741</v>
      </c>
      <c r="F107" s="171">
        <v>63.881857856583743</v>
      </c>
      <c r="G107" s="171">
        <v>11294.430257125694</v>
      </c>
    </row>
    <row r="108" spans="1:7" x14ac:dyDescent="0.25">
      <c r="A108" s="170" t="s">
        <v>71</v>
      </c>
      <c r="B108" s="171">
        <v>14067487.19570074</v>
      </c>
      <c r="C108" s="171">
        <v>8196063.8463084232</v>
      </c>
      <c r="D108" s="171">
        <v>5871423.3493923172</v>
      </c>
      <c r="E108" s="171">
        <v>1766031.8406934992</v>
      </c>
      <c r="F108" s="171">
        <v>106419.67896544634</v>
      </c>
      <c r="G108" s="171">
        <v>3998971.8297333717</v>
      </c>
    </row>
    <row r="109" spans="1:7" x14ac:dyDescent="0.25">
      <c r="A109" s="172" t="s">
        <v>115</v>
      </c>
      <c r="B109" s="171">
        <v>1299373.7649265279</v>
      </c>
      <c r="C109" s="171">
        <v>529197.38370616606</v>
      </c>
      <c r="D109" s="171">
        <v>770176.3812203618</v>
      </c>
      <c r="E109" s="171">
        <v>232806.9548083811</v>
      </c>
      <c r="F109" s="171">
        <v>21608.988433994495</v>
      </c>
      <c r="G109" s="171">
        <v>515760.43797798629</v>
      </c>
    </row>
    <row r="110" spans="1:7" ht="24" x14ac:dyDescent="0.25">
      <c r="A110" s="173" t="s">
        <v>116</v>
      </c>
      <c r="B110" s="171">
        <v>549340.90652715485</v>
      </c>
      <c r="C110" s="171">
        <v>152536.07276137191</v>
      </c>
      <c r="D110" s="171">
        <v>396804.83376578294</v>
      </c>
      <c r="E110" s="171">
        <v>111538.70073660275</v>
      </c>
      <c r="F110" s="171">
        <v>11808.083958230514</v>
      </c>
      <c r="G110" s="171">
        <v>273458.04907094967</v>
      </c>
    </row>
    <row r="111" spans="1:7" x14ac:dyDescent="0.25">
      <c r="A111" s="173" t="s">
        <v>73</v>
      </c>
      <c r="B111" s="171">
        <v>4124366.1809326727</v>
      </c>
      <c r="C111" s="171">
        <v>2233280.6116365422</v>
      </c>
      <c r="D111" s="171">
        <v>1891085.5692961304</v>
      </c>
      <c r="E111" s="171">
        <v>453738.88694382674</v>
      </c>
      <c r="F111" s="171">
        <v>51323.923251982014</v>
      </c>
      <c r="G111" s="171">
        <v>1386022.7591003217</v>
      </c>
    </row>
    <row r="112" spans="1:7" x14ac:dyDescent="0.25">
      <c r="A112" s="173" t="s">
        <v>74</v>
      </c>
      <c r="B112" s="171">
        <v>6139830.8852359466</v>
      </c>
      <c r="C112" s="171">
        <v>2490762.8771306742</v>
      </c>
      <c r="D112" s="171">
        <v>3649068.0081052724</v>
      </c>
      <c r="E112" s="171">
        <v>1665655.5247810269</v>
      </c>
      <c r="F112" s="171">
        <v>102760.94636894444</v>
      </c>
      <c r="G112" s="171">
        <v>1880651.5369553012</v>
      </c>
    </row>
    <row r="113" spans="1:7" x14ac:dyDescent="0.25">
      <c r="A113" s="170" t="s">
        <v>75</v>
      </c>
      <c r="B113" s="171">
        <v>2901900.2815008555</v>
      </c>
      <c r="C113" s="171">
        <v>1602754.4589251671</v>
      </c>
      <c r="D113" s="171">
        <v>1299145.8225756884</v>
      </c>
      <c r="E113" s="171">
        <v>313396.81732996716</v>
      </c>
      <c r="F113" s="171">
        <v>23498.016092173188</v>
      </c>
      <c r="G113" s="171">
        <v>962250.98915354803</v>
      </c>
    </row>
    <row r="114" spans="1:7" x14ac:dyDescent="0.25">
      <c r="A114" s="170" t="s">
        <v>76</v>
      </c>
      <c r="B114" s="171">
        <v>2447130.4559334959</v>
      </c>
      <c r="C114" s="171">
        <v>1371797.5895034084</v>
      </c>
      <c r="D114" s="171">
        <v>1075332.8664300875</v>
      </c>
      <c r="E114" s="171">
        <v>463465.38182845479</v>
      </c>
      <c r="F114" s="171">
        <v>20475.254959671751</v>
      </c>
      <c r="G114" s="171">
        <v>591392.22964196093</v>
      </c>
    </row>
    <row r="115" spans="1:7" x14ac:dyDescent="0.25">
      <c r="A115" s="172" t="s">
        <v>77</v>
      </c>
      <c r="B115" s="171">
        <v>2797479.8924921188</v>
      </c>
      <c r="C115" s="171">
        <v>1480892.721954603</v>
      </c>
      <c r="D115" s="171">
        <v>1316587.1705375158</v>
      </c>
      <c r="E115" s="171">
        <v>583145.11924749019</v>
      </c>
      <c r="F115" s="171">
        <v>64128.202363921097</v>
      </c>
      <c r="G115" s="171">
        <v>669313.84892610449</v>
      </c>
    </row>
    <row r="116" spans="1:7" x14ac:dyDescent="0.25">
      <c r="A116" s="170" t="s">
        <v>78</v>
      </c>
      <c r="B116" s="171">
        <v>3396846.6322892834</v>
      </c>
      <c r="C116" s="171">
        <v>1315004.7799599881</v>
      </c>
      <c r="D116" s="171">
        <v>2081841.8523292954</v>
      </c>
      <c r="E116" s="171">
        <v>759508.30363334855</v>
      </c>
      <c r="F116" s="171">
        <v>64040.248703515237</v>
      </c>
      <c r="G116" s="171">
        <v>1258293.2999924317</v>
      </c>
    </row>
    <row r="117" spans="1:7" x14ac:dyDescent="0.25">
      <c r="A117" s="170" t="s">
        <v>96</v>
      </c>
      <c r="B117" s="171">
        <v>3786318.2555755614</v>
      </c>
      <c r="C117" s="171">
        <v>429760.63838299323</v>
      </c>
      <c r="D117" s="171">
        <v>3356557.6171925683</v>
      </c>
      <c r="E117" s="171">
        <v>87007.506748391665</v>
      </c>
      <c r="F117" s="171">
        <v>25995.721360521966</v>
      </c>
      <c r="G117" s="171">
        <v>3243554.3890836546</v>
      </c>
    </row>
    <row r="118" spans="1:7" x14ac:dyDescent="0.25">
      <c r="A118" s="170" t="s">
        <v>117</v>
      </c>
      <c r="B118" s="171">
        <v>2430309.7191686183</v>
      </c>
      <c r="C118" s="171">
        <v>708224.51209357963</v>
      </c>
      <c r="D118" s="171">
        <v>1722085.2070750387</v>
      </c>
      <c r="E118" s="171">
        <v>662790.94052077318</v>
      </c>
      <c r="F118" s="171">
        <v>43439.83921607626</v>
      </c>
      <c r="G118" s="171">
        <v>1015854.4273381892</v>
      </c>
    </row>
    <row r="119" spans="1:7" x14ac:dyDescent="0.25">
      <c r="A119" s="170" t="s">
        <v>118</v>
      </c>
      <c r="B119" s="171">
        <v>2714011.739543777</v>
      </c>
      <c r="C119" s="171">
        <v>715586.39288466296</v>
      </c>
      <c r="D119" s="171">
        <v>1998425.3466591141</v>
      </c>
      <c r="E119" s="171">
        <v>952059.11161546514</v>
      </c>
      <c r="F119" s="171">
        <v>43831.824230389444</v>
      </c>
      <c r="G119" s="171">
        <v>1002534.4108132595</v>
      </c>
    </row>
    <row r="120" spans="1:7" x14ac:dyDescent="0.25">
      <c r="A120" s="170" t="s">
        <v>81</v>
      </c>
      <c r="B120" s="171">
        <v>3145300.2269062912</v>
      </c>
      <c r="C120" s="171">
        <v>1175253.8735383388</v>
      </c>
      <c r="D120" s="171">
        <v>1970046.3533679524</v>
      </c>
      <c r="E120" s="171">
        <v>1571251.3445686433</v>
      </c>
      <c r="F120" s="171">
        <v>95998.599040730085</v>
      </c>
      <c r="G120" s="171">
        <v>302796.40975857904</v>
      </c>
    </row>
    <row r="121" spans="1:7" x14ac:dyDescent="0.25">
      <c r="A121" s="170" t="s">
        <v>82</v>
      </c>
      <c r="B121" s="171">
        <v>1276520.214851002</v>
      </c>
      <c r="C121" s="171">
        <v>378218.49720912625</v>
      </c>
      <c r="D121" s="171">
        <v>898301.71764187573</v>
      </c>
      <c r="E121" s="171">
        <v>615574.92769330845</v>
      </c>
      <c r="F121" s="171">
        <v>29144.726665705894</v>
      </c>
      <c r="G121" s="171">
        <v>253582.06328286137</v>
      </c>
    </row>
    <row r="122" spans="1:7" x14ac:dyDescent="0.25">
      <c r="A122" s="170" t="s">
        <v>83</v>
      </c>
      <c r="B122" s="171">
        <v>2485843.1917477148</v>
      </c>
      <c r="C122" s="171">
        <v>1406256.9763894684</v>
      </c>
      <c r="D122" s="171">
        <v>1079586.2153582464</v>
      </c>
      <c r="E122" s="171">
        <v>729192.38368021138</v>
      </c>
      <c r="F122" s="171">
        <v>32866.156932392572</v>
      </c>
      <c r="G122" s="171">
        <v>317527.67474564241</v>
      </c>
    </row>
    <row r="123" spans="1:7" x14ac:dyDescent="0.25">
      <c r="A123" s="170" t="s">
        <v>119</v>
      </c>
      <c r="B123" s="171">
        <v>1334484.9635926161</v>
      </c>
      <c r="C123" s="171">
        <v>559535.28713916149</v>
      </c>
      <c r="D123" s="171">
        <v>774949.67645345465</v>
      </c>
      <c r="E123" s="171">
        <v>225223.12159123374</v>
      </c>
      <c r="F123" s="171">
        <v>16054.507979050086</v>
      </c>
      <c r="G123" s="171">
        <v>533672.04688317084</v>
      </c>
    </row>
    <row r="124" spans="1:7" x14ac:dyDescent="0.25">
      <c r="A124" s="170" t="s">
        <v>120</v>
      </c>
      <c r="B124" s="171">
        <v>192333.48408160915</v>
      </c>
      <c r="C124" s="171">
        <v>0</v>
      </c>
      <c r="D124" s="171">
        <v>192333.48408160915</v>
      </c>
      <c r="E124" s="171">
        <v>192333.48408160915</v>
      </c>
      <c r="F124" s="171">
        <v>0</v>
      </c>
      <c r="G124" s="171">
        <v>0</v>
      </c>
    </row>
    <row r="125" spans="1:7" x14ac:dyDescent="0.25">
      <c r="A125" s="163" t="s">
        <v>85</v>
      </c>
      <c r="B125" s="164">
        <f>SUM(B106:B124)</f>
        <v>55406783.079751424</v>
      </c>
      <c r="C125" s="164">
        <f t="shared" ref="C125:G125" si="3">SUM(C106:C124)</f>
        <v>24906139.308757354</v>
      </c>
      <c r="D125" s="164">
        <f t="shared" si="3"/>
        <v>30500643.77099406</v>
      </c>
      <c r="E125" s="164">
        <f t="shared" si="3"/>
        <v>11439407.607902905</v>
      </c>
      <c r="F125" s="164">
        <f t="shared" si="3"/>
        <v>754235.81362160004</v>
      </c>
      <c r="G125" s="164">
        <f t="shared" si="3"/>
        <v>18307000.349469561</v>
      </c>
    </row>
    <row r="126" spans="1:7" x14ac:dyDescent="0.25">
      <c r="A126" s="170"/>
      <c r="B126" s="171"/>
      <c r="C126" s="171"/>
      <c r="D126" s="171"/>
      <c r="E126" s="171"/>
      <c r="F126" s="171"/>
      <c r="G126" s="171"/>
    </row>
    <row r="127" spans="1:7" x14ac:dyDescent="0.25">
      <c r="A127" s="170" t="s">
        <v>57</v>
      </c>
      <c r="B127" s="171"/>
      <c r="C127" s="171"/>
      <c r="D127" s="171">
        <v>3026983.6730506765</v>
      </c>
      <c r="E127" s="171"/>
      <c r="F127" s="171"/>
      <c r="G127" s="171"/>
    </row>
    <row r="128" spans="1:7" x14ac:dyDescent="0.25">
      <c r="A128" s="170"/>
      <c r="B128" s="171"/>
      <c r="C128" s="171"/>
      <c r="D128" s="171"/>
      <c r="E128" s="171"/>
      <c r="F128" s="171"/>
      <c r="G128" s="171"/>
    </row>
    <row r="129" spans="1:7" x14ac:dyDescent="0.25">
      <c r="A129" s="163" t="s">
        <v>86</v>
      </c>
      <c r="B129" s="164"/>
      <c r="C129" s="164"/>
      <c r="D129" s="164">
        <f>+D125+D127</f>
        <v>33527627.444044735</v>
      </c>
      <c r="E129" s="164"/>
      <c r="F129" s="171"/>
      <c r="G129" s="171"/>
    </row>
    <row r="130" spans="1:7" x14ac:dyDescent="0.25">
      <c r="A130" s="174"/>
      <c r="B130" s="175"/>
      <c r="C130" s="175"/>
      <c r="D130" s="175"/>
      <c r="E130" s="175"/>
      <c r="F130" s="175"/>
      <c r="G130" s="175"/>
    </row>
    <row r="131" spans="1:7" x14ac:dyDescent="0.25">
      <c r="A131" s="176" t="s">
        <v>9</v>
      </c>
      <c r="B131" s="176"/>
      <c r="C131" s="176"/>
      <c r="D131" s="176"/>
      <c r="E131" s="176"/>
      <c r="F131" s="176"/>
      <c r="G131" s="176"/>
    </row>
    <row r="133" spans="1:7" x14ac:dyDescent="0.25">
      <c r="A133" s="100" t="s">
        <v>124</v>
      </c>
      <c r="B133" s="160"/>
      <c r="C133" s="160"/>
      <c r="D133" s="160"/>
      <c r="E133" s="160"/>
      <c r="F133" s="160"/>
      <c r="G133" s="160"/>
    </row>
    <row r="134" spans="1:7" x14ac:dyDescent="0.25">
      <c r="A134" s="161" t="s">
        <v>107</v>
      </c>
      <c r="B134" s="161"/>
      <c r="C134" s="161"/>
      <c r="D134" s="161"/>
      <c r="E134" s="161"/>
      <c r="F134" s="161"/>
      <c r="G134" s="161"/>
    </row>
    <row r="135" spans="1:7" x14ac:dyDescent="0.25">
      <c r="A135" s="162">
        <v>2009</v>
      </c>
      <c r="B135" s="162"/>
      <c r="C135" s="162"/>
      <c r="D135" s="162"/>
      <c r="E135" s="162"/>
      <c r="F135" s="162"/>
      <c r="G135" s="162"/>
    </row>
    <row r="136" spans="1:7" x14ac:dyDescent="0.25">
      <c r="A136" s="163"/>
      <c r="B136" s="164"/>
      <c r="C136" s="164"/>
      <c r="D136" s="164"/>
      <c r="E136" s="164"/>
      <c r="F136" s="164"/>
      <c r="G136" s="165" t="s">
        <v>108</v>
      </c>
    </row>
    <row r="137" spans="1:7" ht="60" x14ac:dyDescent="0.25">
      <c r="A137" s="166" t="s">
        <v>109</v>
      </c>
      <c r="B137" s="167" t="s">
        <v>51</v>
      </c>
      <c r="C137" s="167" t="s">
        <v>110</v>
      </c>
      <c r="D137" s="167" t="s">
        <v>111</v>
      </c>
      <c r="E137" s="167" t="s">
        <v>112</v>
      </c>
      <c r="F137" s="167" t="s">
        <v>113</v>
      </c>
      <c r="G137" s="167" t="s">
        <v>114</v>
      </c>
    </row>
    <row r="138" spans="1:7" x14ac:dyDescent="0.25">
      <c r="A138" s="168"/>
      <c r="B138" s="169"/>
      <c r="C138" s="169"/>
      <c r="D138" s="169"/>
      <c r="E138" s="169"/>
      <c r="F138" s="169"/>
      <c r="G138" s="169"/>
    </row>
    <row r="139" spans="1:7" x14ac:dyDescent="0.25">
      <c r="A139" s="170" t="s">
        <v>69</v>
      </c>
      <c r="B139" s="171">
        <v>301645.91787313158</v>
      </c>
      <c r="C139" s="171">
        <v>156515.33662329754</v>
      </c>
      <c r="D139" s="171">
        <v>145130.58124983404</v>
      </c>
      <c r="E139" s="171">
        <v>46068.995932739701</v>
      </c>
      <c r="F139" s="171">
        <v>983.18762518376957</v>
      </c>
      <c r="G139" s="171">
        <v>98078.397691910577</v>
      </c>
    </row>
    <row r="140" spans="1:7" x14ac:dyDescent="0.25">
      <c r="A140" s="170" t="s">
        <v>70</v>
      </c>
      <c r="B140" s="171">
        <v>24348.624108232409</v>
      </c>
      <c r="C140" s="171">
        <v>7333.4161090969965</v>
      </c>
      <c r="D140" s="171">
        <v>17015.207999135411</v>
      </c>
      <c r="E140" s="171">
        <v>3176.2057108926829</v>
      </c>
      <c r="F140" s="171">
        <v>84.508621909842688</v>
      </c>
      <c r="G140" s="171">
        <v>13754.493666332886</v>
      </c>
    </row>
    <row r="141" spans="1:7" x14ac:dyDescent="0.25">
      <c r="A141" s="170" t="s">
        <v>71</v>
      </c>
      <c r="B141" s="171">
        <v>16191507.751093756</v>
      </c>
      <c r="C141" s="171">
        <v>10088538.44235618</v>
      </c>
      <c r="D141" s="171">
        <v>6102969.308737576</v>
      </c>
      <c r="E141" s="171">
        <v>1927535.6142820064</v>
      </c>
      <c r="F141" s="171">
        <v>125114.28457238809</v>
      </c>
      <c r="G141" s="171">
        <v>4050319.4098831816</v>
      </c>
    </row>
    <row r="142" spans="1:7" x14ac:dyDescent="0.25">
      <c r="A142" s="172" t="s">
        <v>115</v>
      </c>
      <c r="B142" s="171">
        <v>1553187.0492004468</v>
      </c>
      <c r="C142" s="171">
        <v>677090.33026484773</v>
      </c>
      <c r="D142" s="171">
        <v>876096.71893559908</v>
      </c>
      <c r="E142" s="171">
        <v>271646.61700144457</v>
      </c>
      <c r="F142" s="171">
        <v>24190.406953751877</v>
      </c>
      <c r="G142" s="171">
        <v>580259.69498040259</v>
      </c>
    </row>
    <row r="143" spans="1:7" ht="24" x14ac:dyDescent="0.25">
      <c r="A143" s="173" t="s">
        <v>116</v>
      </c>
      <c r="B143" s="171">
        <v>614375.97342560301</v>
      </c>
      <c r="C143" s="171">
        <v>172274.47824475099</v>
      </c>
      <c r="D143" s="171">
        <v>442101.49518085201</v>
      </c>
      <c r="E143" s="171">
        <v>119211.53431935294</v>
      </c>
      <c r="F143" s="171">
        <v>14183.343680560358</v>
      </c>
      <c r="G143" s="171">
        <v>308706.61718093872</v>
      </c>
    </row>
    <row r="144" spans="1:7" x14ac:dyDescent="0.25">
      <c r="A144" s="173" t="s">
        <v>73</v>
      </c>
      <c r="B144" s="171">
        <v>4395694.961775884</v>
      </c>
      <c r="C144" s="171">
        <v>2446192.1168953921</v>
      </c>
      <c r="D144" s="171">
        <v>1949502.844880492</v>
      </c>
      <c r="E144" s="171">
        <v>508726.71207416197</v>
      </c>
      <c r="F144" s="171">
        <v>52616.04578651912</v>
      </c>
      <c r="G144" s="171">
        <v>1388160.0870198109</v>
      </c>
    </row>
    <row r="145" spans="1:7" x14ac:dyDescent="0.25">
      <c r="A145" s="173" t="s">
        <v>74</v>
      </c>
      <c r="B145" s="171">
        <v>6648263.4505692534</v>
      </c>
      <c r="C145" s="171">
        <v>2782134.2717174771</v>
      </c>
      <c r="D145" s="171">
        <v>3866129.1788517763</v>
      </c>
      <c r="E145" s="171">
        <v>1852498.1113281946</v>
      </c>
      <c r="F145" s="171">
        <v>124837.49133350888</v>
      </c>
      <c r="G145" s="171">
        <v>1888793.5761900728</v>
      </c>
    </row>
    <row r="146" spans="1:7" x14ac:dyDescent="0.25">
      <c r="A146" s="170" t="s">
        <v>75</v>
      </c>
      <c r="B146" s="171">
        <v>3095075.1917028595</v>
      </c>
      <c r="C146" s="171">
        <v>1571414.0401744873</v>
      </c>
      <c r="D146" s="171">
        <v>1523661.1515283722</v>
      </c>
      <c r="E146" s="171">
        <v>334136.72230818676</v>
      </c>
      <c r="F146" s="171">
        <v>25604.833699255087</v>
      </c>
      <c r="G146" s="171">
        <v>1163919.5955209304</v>
      </c>
    </row>
    <row r="147" spans="1:7" x14ac:dyDescent="0.25">
      <c r="A147" s="170" t="s">
        <v>76</v>
      </c>
      <c r="B147" s="171">
        <v>2737126.6855598465</v>
      </c>
      <c r="C147" s="171">
        <v>1532159.5712955517</v>
      </c>
      <c r="D147" s="171">
        <v>1204967.1142642947</v>
      </c>
      <c r="E147" s="171">
        <v>522171.32727941556</v>
      </c>
      <c r="F147" s="171">
        <v>23999.841023364039</v>
      </c>
      <c r="G147" s="171">
        <v>658795.94596151519</v>
      </c>
    </row>
    <row r="148" spans="1:7" x14ac:dyDescent="0.25">
      <c r="A148" s="172" t="s">
        <v>77</v>
      </c>
      <c r="B148" s="171">
        <v>3030957.5811312445</v>
      </c>
      <c r="C148" s="171">
        <v>1640842.441648179</v>
      </c>
      <c r="D148" s="171">
        <v>1390115.1394830656</v>
      </c>
      <c r="E148" s="171">
        <v>716400.43955933256</v>
      </c>
      <c r="F148" s="171">
        <v>70476.64025237321</v>
      </c>
      <c r="G148" s="171">
        <v>603238.05967135984</v>
      </c>
    </row>
    <row r="149" spans="1:7" x14ac:dyDescent="0.25">
      <c r="A149" s="170" t="s">
        <v>78</v>
      </c>
      <c r="B149" s="171">
        <v>3403103.60324091</v>
      </c>
      <c r="C149" s="171">
        <v>1293005.8086374858</v>
      </c>
      <c r="D149" s="171">
        <v>2110097.7946034241</v>
      </c>
      <c r="E149" s="171">
        <v>765384.7357478136</v>
      </c>
      <c r="F149" s="171">
        <v>63467.34595378361</v>
      </c>
      <c r="G149" s="171">
        <v>1281245.7129018267</v>
      </c>
    </row>
    <row r="150" spans="1:7" x14ac:dyDescent="0.25">
      <c r="A150" s="170" t="s">
        <v>96</v>
      </c>
      <c r="B150" s="171">
        <v>4202796.3959383257</v>
      </c>
      <c r="C150" s="171">
        <v>468326.88884028635</v>
      </c>
      <c r="D150" s="171">
        <v>3734469.5070980391</v>
      </c>
      <c r="E150" s="171">
        <v>95368.211243524755</v>
      </c>
      <c r="F150" s="171">
        <v>38763.586808663211</v>
      </c>
      <c r="G150" s="171">
        <v>3600337.7090458511</v>
      </c>
    </row>
    <row r="151" spans="1:7" x14ac:dyDescent="0.25">
      <c r="A151" s="170" t="s">
        <v>117</v>
      </c>
      <c r="B151" s="171">
        <v>2715304.0784438918</v>
      </c>
      <c r="C151" s="171">
        <v>815344.31124206679</v>
      </c>
      <c r="D151" s="171">
        <v>1899959.767201825</v>
      </c>
      <c r="E151" s="171">
        <v>748037.23536509497</v>
      </c>
      <c r="F151" s="171">
        <v>50120.577406497956</v>
      </c>
      <c r="G151" s="171">
        <v>1101801.9544302321</v>
      </c>
    </row>
    <row r="152" spans="1:7" x14ac:dyDescent="0.25">
      <c r="A152" s="170" t="s">
        <v>118</v>
      </c>
      <c r="B152" s="171">
        <v>3032274.8936908324</v>
      </c>
      <c r="C152" s="171">
        <v>796793.60375278385</v>
      </c>
      <c r="D152" s="171">
        <v>2235481.2899380485</v>
      </c>
      <c r="E152" s="171">
        <v>1168574.2638182302</v>
      </c>
      <c r="F152" s="171">
        <v>48891.626101374357</v>
      </c>
      <c r="G152" s="171">
        <v>1018015.4000184438</v>
      </c>
    </row>
    <row r="153" spans="1:7" x14ac:dyDescent="0.25">
      <c r="A153" s="170" t="s">
        <v>81</v>
      </c>
      <c r="B153" s="171">
        <v>3296210.5688672797</v>
      </c>
      <c r="C153" s="171">
        <v>1192415.4514111648</v>
      </c>
      <c r="D153" s="171">
        <v>2103795.1174561149</v>
      </c>
      <c r="E153" s="171">
        <v>1639322.885653306</v>
      </c>
      <c r="F153" s="171">
        <v>124010.47377099084</v>
      </c>
      <c r="G153" s="171">
        <v>340461.75803181797</v>
      </c>
    </row>
    <row r="154" spans="1:7" x14ac:dyDescent="0.25">
      <c r="A154" s="170" t="s">
        <v>82</v>
      </c>
      <c r="B154" s="171">
        <v>1522120.6214578238</v>
      </c>
      <c r="C154" s="171">
        <v>454762.74946422217</v>
      </c>
      <c r="D154" s="171">
        <v>1067357.8719936016</v>
      </c>
      <c r="E154" s="171">
        <v>757223.15245459357</v>
      </c>
      <c r="F154" s="171">
        <v>33202.70138298699</v>
      </c>
      <c r="G154" s="171">
        <v>276932.01815602102</v>
      </c>
    </row>
    <row r="155" spans="1:7" x14ac:dyDescent="0.25">
      <c r="A155" s="170" t="s">
        <v>83</v>
      </c>
      <c r="B155" s="171">
        <v>2858016.7337280344</v>
      </c>
      <c r="C155" s="171">
        <v>1531991.1901466171</v>
      </c>
      <c r="D155" s="171">
        <v>1326025.5435814173</v>
      </c>
      <c r="E155" s="171">
        <v>847441.67357809446</v>
      </c>
      <c r="F155" s="171">
        <v>36464.00044990953</v>
      </c>
      <c r="G155" s="171">
        <v>442119.8695534133</v>
      </c>
    </row>
    <row r="156" spans="1:7" x14ac:dyDescent="0.25">
      <c r="A156" s="170" t="s">
        <v>119</v>
      </c>
      <c r="B156" s="171">
        <v>1524729.0518598601</v>
      </c>
      <c r="C156" s="171">
        <v>640042.56571505696</v>
      </c>
      <c r="D156" s="171">
        <v>884686.48614480312</v>
      </c>
      <c r="E156" s="171">
        <v>263731.50570983026</v>
      </c>
      <c r="F156" s="171">
        <v>18700.845212493969</v>
      </c>
      <c r="G156" s="171">
        <v>602254.13522247877</v>
      </c>
    </row>
    <row r="157" spans="1:7" x14ac:dyDescent="0.25">
      <c r="A157" s="170" t="s">
        <v>120</v>
      </c>
      <c r="B157" s="171">
        <v>202123.41590295552</v>
      </c>
      <c r="C157" s="171">
        <v>0</v>
      </c>
      <c r="D157" s="171">
        <v>202123.41590295552</v>
      </c>
      <c r="E157" s="171">
        <v>202123.41590295552</v>
      </c>
      <c r="F157" s="171">
        <v>0</v>
      </c>
      <c r="G157" s="171">
        <v>0</v>
      </c>
    </row>
    <row r="158" spans="1:7" x14ac:dyDescent="0.25">
      <c r="A158" s="163" t="s">
        <v>85</v>
      </c>
      <c r="B158" s="164">
        <f>SUM(B139:B157)</f>
        <v>61348862.549570173</v>
      </c>
      <c r="C158" s="164">
        <f t="shared" ref="C158:G158" si="4">SUM(C139:C157)</f>
        <v>28267177.014538944</v>
      </c>
      <c r="D158" s="164">
        <f t="shared" si="4"/>
        <v>33081685.535031226</v>
      </c>
      <c r="E158" s="164">
        <f t="shared" si="4"/>
        <v>12788779.359269172</v>
      </c>
      <c r="F158" s="164">
        <f t="shared" si="4"/>
        <v>875711.74063551472</v>
      </c>
      <c r="G158" s="164">
        <f t="shared" si="4"/>
        <v>19417194.435126543</v>
      </c>
    </row>
    <row r="159" spans="1:7" x14ac:dyDescent="0.25">
      <c r="A159" s="170"/>
      <c r="B159" s="171"/>
      <c r="C159" s="171"/>
      <c r="D159" s="171"/>
      <c r="E159" s="171"/>
      <c r="F159" s="171"/>
      <c r="G159" s="171"/>
    </row>
    <row r="160" spans="1:7" x14ac:dyDescent="0.25">
      <c r="A160" s="170" t="s">
        <v>57</v>
      </c>
      <c r="B160" s="171"/>
      <c r="C160" s="171"/>
      <c r="D160" s="171">
        <v>3140073.0863799802</v>
      </c>
      <c r="E160" s="171"/>
      <c r="F160" s="171"/>
      <c r="G160" s="171"/>
    </row>
    <row r="161" spans="1:7" x14ac:dyDescent="0.25">
      <c r="A161" s="170"/>
      <c r="B161" s="171"/>
      <c r="C161" s="171"/>
      <c r="D161" s="171"/>
      <c r="E161" s="171"/>
      <c r="F161" s="171"/>
      <c r="G161" s="171"/>
    </row>
    <row r="162" spans="1:7" x14ac:dyDescent="0.25">
      <c r="A162" s="163" t="s">
        <v>86</v>
      </c>
      <c r="B162" s="164"/>
      <c r="C162" s="164"/>
      <c r="D162" s="164">
        <f>+D158+D160</f>
        <v>36221758.621411204</v>
      </c>
      <c r="E162" s="164"/>
      <c r="F162" s="171"/>
      <c r="G162" s="171"/>
    </row>
    <row r="163" spans="1:7" x14ac:dyDescent="0.25">
      <c r="A163" s="174"/>
      <c r="B163" s="175"/>
      <c r="C163" s="175"/>
      <c r="D163" s="175"/>
      <c r="E163" s="175"/>
      <c r="F163" s="175"/>
      <c r="G163" s="175"/>
    </row>
    <row r="164" spans="1:7" x14ac:dyDescent="0.25">
      <c r="A164" s="176" t="s">
        <v>9</v>
      </c>
      <c r="B164" s="176"/>
      <c r="C164" s="176"/>
      <c r="D164" s="176"/>
      <c r="E164" s="176"/>
      <c r="F164" s="176"/>
      <c r="G164" s="176"/>
    </row>
    <row r="166" spans="1:7" x14ac:dyDescent="0.25">
      <c r="A166" s="100" t="s">
        <v>125</v>
      </c>
      <c r="B166" s="160"/>
      <c r="C166" s="160"/>
      <c r="D166" s="160"/>
      <c r="E166" s="160"/>
      <c r="F166" s="160"/>
      <c r="G166" s="160"/>
    </row>
    <row r="167" spans="1:7" x14ac:dyDescent="0.25">
      <c r="A167" s="161" t="s">
        <v>107</v>
      </c>
      <c r="B167" s="161"/>
      <c r="C167" s="161"/>
      <c r="D167" s="161"/>
      <c r="E167" s="161"/>
      <c r="F167" s="161"/>
      <c r="G167" s="161"/>
    </row>
    <row r="168" spans="1:7" x14ac:dyDescent="0.25">
      <c r="A168" s="162">
        <v>2010</v>
      </c>
      <c r="B168" s="162"/>
      <c r="C168" s="162"/>
      <c r="D168" s="162"/>
      <c r="E168" s="162"/>
      <c r="F168" s="162"/>
      <c r="G168" s="162"/>
    </row>
    <row r="169" spans="1:7" x14ac:dyDescent="0.25">
      <c r="A169" s="163"/>
      <c r="B169" s="164"/>
      <c r="C169" s="164"/>
      <c r="D169" s="164"/>
      <c r="E169" s="164"/>
      <c r="F169" s="164"/>
      <c r="G169" s="165" t="s">
        <v>108</v>
      </c>
    </row>
    <row r="170" spans="1:7" ht="60" x14ac:dyDescent="0.25">
      <c r="A170" s="166" t="s">
        <v>109</v>
      </c>
      <c r="B170" s="167" t="s">
        <v>51</v>
      </c>
      <c r="C170" s="167" t="s">
        <v>110</v>
      </c>
      <c r="D170" s="167" t="s">
        <v>111</v>
      </c>
      <c r="E170" s="167" t="s">
        <v>112</v>
      </c>
      <c r="F170" s="167" t="s">
        <v>113</v>
      </c>
      <c r="G170" s="167" t="s">
        <v>114</v>
      </c>
    </row>
    <row r="171" spans="1:7" x14ac:dyDescent="0.25">
      <c r="A171" s="168"/>
      <c r="B171" s="169"/>
      <c r="C171" s="169"/>
      <c r="D171" s="169"/>
      <c r="E171" s="169"/>
      <c r="F171" s="169"/>
      <c r="G171" s="169"/>
    </row>
    <row r="172" spans="1:7" x14ac:dyDescent="0.25">
      <c r="A172" s="170" t="s">
        <v>69</v>
      </c>
      <c r="B172" s="171">
        <v>307814.96397242701</v>
      </c>
      <c r="C172" s="171">
        <v>152842.99249382474</v>
      </c>
      <c r="D172" s="171">
        <v>154971.97147860227</v>
      </c>
      <c r="E172" s="171">
        <v>42973.589358971112</v>
      </c>
      <c r="F172" s="171">
        <v>1317.1538739698581</v>
      </c>
      <c r="G172" s="171">
        <v>110681.2282456613</v>
      </c>
    </row>
    <row r="173" spans="1:7" x14ac:dyDescent="0.25">
      <c r="A173" s="170" t="s">
        <v>70</v>
      </c>
      <c r="B173" s="171">
        <v>29300.320611835312</v>
      </c>
      <c r="C173" s="171">
        <v>9917.0946289074363</v>
      </c>
      <c r="D173" s="171">
        <v>19383.225982927877</v>
      </c>
      <c r="E173" s="171">
        <v>3506.5956020324597</v>
      </c>
      <c r="F173" s="171">
        <v>122.45990730777184</v>
      </c>
      <c r="G173" s="171">
        <v>15754.170473587646</v>
      </c>
    </row>
    <row r="174" spans="1:7" x14ac:dyDescent="0.25">
      <c r="A174" s="170" t="s">
        <v>71</v>
      </c>
      <c r="B174" s="171">
        <v>17529340.652603921</v>
      </c>
      <c r="C174" s="171">
        <v>11081871.414874716</v>
      </c>
      <c r="D174" s="171">
        <v>6447469.2377292048</v>
      </c>
      <c r="E174" s="171">
        <v>2080795.6875241199</v>
      </c>
      <c r="F174" s="171">
        <v>139146.06859265073</v>
      </c>
      <c r="G174" s="171">
        <v>4227527.4816124346</v>
      </c>
    </row>
    <row r="175" spans="1:7" x14ac:dyDescent="0.25">
      <c r="A175" s="172" t="s">
        <v>115</v>
      </c>
      <c r="B175" s="171">
        <v>1691501.0619872375</v>
      </c>
      <c r="C175" s="171">
        <v>689453.86149220087</v>
      </c>
      <c r="D175" s="171">
        <v>1002047.2004950367</v>
      </c>
      <c r="E175" s="171">
        <v>286072.62685388268</v>
      </c>
      <c r="F175" s="171">
        <v>25878.024342510707</v>
      </c>
      <c r="G175" s="171">
        <v>690096.54929864325</v>
      </c>
    </row>
    <row r="176" spans="1:7" ht="24" x14ac:dyDescent="0.25">
      <c r="A176" s="173" t="s">
        <v>116</v>
      </c>
      <c r="B176" s="171">
        <v>657963.04783393152</v>
      </c>
      <c r="C176" s="171">
        <v>194443.34181007539</v>
      </c>
      <c r="D176" s="171">
        <v>463519.70602385612</v>
      </c>
      <c r="E176" s="171">
        <v>121042.76073466818</v>
      </c>
      <c r="F176" s="171">
        <v>15561.195891495683</v>
      </c>
      <c r="G176" s="171">
        <v>326915.74939769227</v>
      </c>
    </row>
    <row r="177" spans="1:7" x14ac:dyDescent="0.25">
      <c r="A177" s="173" t="s">
        <v>73</v>
      </c>
      <c r="B177" s="171">
        <v>4689520.1844215114</v>
      </c>
      <c r="C177" s="171">
        <v>2680626.5653327634</v>
      </c>
      <c r="D177" s="171">
        <v>2008893.619088748</v>
      </c>
      <c r="E177" s="171">
        <v>552828.03229111026</v>
      </c>
      <c r="F177" s="171">
        <v>53258.852308321286</v>
      </c>
      <c r="G177" s="171">
        <v>1402806.7344893166</v>
      </c>
    </row>
    <row r="178" spans="1:7" x14ac:dyDescent="0.25">
      <c r="A178" s="173" t="s">
        <v>74</v>
      </c>
      <c r="B178" s="171">
        <v>7413555.7759063914</v>
      </c>
      <c r="C178" s="171">
        <v>3193866.965180581</v>
      </c>
      <c r="D178" s="171">
        <v>4219688.81072581</v>
      </c>
      <c r="E178" s="171">
        <v>2054693.3469542095</v>
      </c>
      <c r="F178" s="171">
        <v>153315.74826399251</v>
      </c>
      <c r="G178" s="171">
        <v>2011679.7155076077</v>
      </c>
    </row>
    <row r="179" spans="1:7" x14ac:dyDescent="0.25">
      <c r="A179" s="170" t="s">
        <v>75</v>
      </c>
      <c r="B179" s="171">
        <v>3309263.113540404</v>
      </c>
      <c r="C179" s="171">
        <v>1659623.6639559336</v>
      </c>
      <c r="D179" s="171">
        <v>1649639.4495844704</v>
      </c>
      <c r="E179" s="171">
        <v>354985.11255893536</v>
      </c>
      <c r="F179" s="171">
        <v>27706.277340888631</v>
      </c>
      <c r="G179" s="171">
        <v>1266948.0596846463</v>
      </c>
    </row>
    <row r="180" spans="1:7" x14ac:dyDescent="0.25">
      <c r="A180" s="170" t="s">
        <v>76</v>
      </c>
      <c r="B180" s="171">
        <v>3003193.7671763985</v>
      </c>
      <c r="C180" s="171">
        <v>1639992.6391250875</v>
      </c>
      <c r="D180" s="171">
        <v>1363201.128051311</v>
      </c>
      <c r="E180" s="171">
        <v>565458.45563060662</v>
      </c>
      <c r="F180" s="171">
        <v>27329.45320153849</v>
      </c>
      <c r="G180" s="171">
        <v>770413.21921916585</v>
      </c>
    </row>
    <row r="181" spans="1:7" x14ac:dyDescent="0.25">
      <c r="A181" s="172" t="s">
        <v>77</v>
      </c>
      <c r="B181" s="171">
        <v>3360466.1429697867</v>
      </c>
      <c r="C181" s="171">
        <v>1818716.5464975254</v>
      </c>
      <c r="D181" s="171">
        <v>1541749.5964722612</v>
      </c>
      <c r="E181" s="171">
        <v>860722.80972178851</v>
      </c>
      <c r="F181" s="171">
        <v>76795.686823822718</v>
      </c>
      <c r="G181" s="171">
        <v>604231.09992665006</v>
      </c>
    </row>
    <row r="182" spans="1:7" x14ac:dyDescent="0.25">
      <c r="A182" s="170" t="s">
        <v>78</v>
      </c>
      <c r="B182" s="171">
        <v>4013404.1912241927</v>
      </c>
      <c r="C182" s="171">
        <v>1544634.1155566012</v>
      </c>
      <c r="D182" s="171">
        <v>2468770.0756675918</v>
      </c>
      <c r="E182" s="171">
        <v>880176.2919717636</v>
      </c>
      <c r="F182" s="171">
        <v>71410.642285212118</v>
      </c>
      <c r="G182" s="171">
        <v>1517183.141410616</v>
      </c>
    </row>
    <row r="183" spans="1:7" x14ac:dyDescent="0.25">
      <c r="A183" s="170" t="s">
        <v>96</v>
      </c>
      <c r="B183" s="171">
        <v>4684001.4870073926</v>
      </c>
      <c r="C183" s="171">
        <v>517952.08562728541</v>
      </c>
      <c r="D183" s="171">
        <v>4166049.4013801073</v>
      </c>
      <c r="E183" s="171">
        <v>102351.87551051793</v>
      </c>
      <c r="F183" s="171">
        <v>57379.734375260174</v>
      </c>
      <c r="G183" s="171">
        <v>4006317.791494329</v>
      </c>
    </row>
    <row r="184" spans="1:7" x14ac:dyDescent="0.25">
      <c r="A184" s="170" t="s">
        <v>117</v>
      </c>
      <c r="B184" s="171">
        <v>2933864.6869307118</v>
      </c>
      <c r="C184" s="171">
        <v>890085.45426679798</v>
      </c>
      <c r="D184" s="171">
        <v>2043779.2326639139</v>
      </c>
      <c r="E184" s="171">
        <v>782732.99023489526</v>
      </c>
      <c r="F184" s="171">
        <v>54356.931391415186</v>
      </c>
      <c r="G184" s="171">
        <v>1206689.3110376033</v>
      </c>
    </row>
    <row r="185" spans="1:7" x14ac:dyDescent="0.25">
      <c r="A185" s="170" t="s">
        <v>118</v>
      </c>
      <c r="B185" s="171">
        <v>3276349.1581997937</v>
      </c>
      <c r="C185" s="171">
        <v>841298.61020353797</v>
      </c>
      <c r="D185" s="171">
        <v>2435050.5479962556</v>
      </c>
      <c r="E185" s="171">
        <v>1329818.8668028312</v>
      </c>
      <c r="F185" s="171">
        <v>51261.395787091213</v>
      </c>
      <c r="G185" s="171">
        <v>1053970.2854063332</v>
      </c>
    </row>
    <row r="186" spans="1:7" x14ac:dyDescent="0.25">
      <c r="A186" s="170" t="s">
        <v>81</v>
      </c>
      <c r="B186" s="171">
        <v>3599476.207028328</v>
      </c>
      <c r="C186" s="171">
        <v>1362476.8444315097</v>
      </c>
      <c r="D186" s="171">
        <v>2236999.3625968182</v>
      </c>
      <c r="E186" s="171">
        <v>1696809.2303422471</v>
      </c>
      <c r="F186" s="171">
        <v>168436.9750006909</v>
      </c>
      <c r="G186" s="171">
        <v>371753.15725388029</v>
      </c>
    </row>
    <row r="187" spans="1:7" x14ac:dyDescent="0.25">
      <c r="A187" s="170" t="s">
        <v>82</v>
      </c>
      <c r="B187" s="171">
        <v>1691805.4671415114</v>
      </c>
      <c r="C187" s="171">
        <v>507964.00176315341</v>
      </c>
      <c r="D187" s="171">
        <v>1183841.465378358</v>
      </c>
      <c r="E187" s="171">
        <v>837885.08923659474</v>
      </c>
      <c r="F187" s="171">
        <v>35472.394786616496</v>
      </c>
      <c r="G187" s="171">
        <v>310483.9813551468</v>
      </c>
    </row>
    <row r="188" spans="1:7" x14ac:dyDescent="0.25">
      <c r="A188" s="170" t="s">
        <v>83</v>
      </c>
      <c r="B188" s="171">
        <v>3152997.6735633872</v>
      </c>
      <c r="C188" s="171">
        <v>1711243.64928433</v>
      </c>
      <c r="D188" s="171">
        <v>1441754.0242790573</v>
      </c>
      <c r="E188" s="171">
        <v>931150.6371083674</v>
      </c>
      <c r="F188" s="171">
        <v>38778.354521406181</v>
      </c>
      <c r="G188" s="171">
        <v>471825.0326492837</v>
      </c>
    </row>
    <row r="189" spans="1:7" x14ac:dyDescent="0.25">
      <c r="A189" s="170" t="s">
        <v>119</v>
      </c>
      <c r="B189" s="171">
        <v>1715201.6804989772</v>
      </c>
      <c r="C189" s="171">
        <v>710368.48068957962</v>
      </c>
      <c r="D189" s="171">
        <v>1004833.1998093976</v>
      </c>
      <c r="E189" s="171">
        <v>293211.6070412125</v>
      </c>
      <c r="F189" s="171">
        <v>20968.280334494117</v>
      </c>
      <c r="G189" s="171">
        <v>690653.312433691</v>
      </c>
    </row>
    <row r="190" spans="1:7" x14ac:dyDescent="0.25">
      <c r="A190" s="170" t="s">
        <v>120</v>
      </c>
      <c r="B190" s="171">
        <v>207567.72255181056</v>
      </c>
      <c r="C190" s="171">
        <v>0</v>
      </c>
      <c r="D190" s="171">
        <v>207567.72255181056</v>
      </c>
      <c r="E190" s="171">
        <v>207567.72255181056</v>
      </c>
      <c r="F190" s="171">
        <v>0</v>
      </c>
      <c r="G190" s="171">
        <v>0</v>
      </c>
    </row>
    <row r="191" spans="1:7" x14ac:dyDescent="0.25">
      <c r="A191" s="163" t="s">
        <v>85</v>
      </c>
      <c r="B191" s="164">
        <f>SUM(B172:B190)</f>
        <v>67266587.305169955</v>
      </c>
      <c r="C191" s="164">
        <f t="shared" ref="C191:G191" si="5">SUM(C172:C190)</f>
        <v>31207378.327214405</v>
      </c>
      <c r="D191" s="164">
        <f t="shared" si="5"/>
        <v>36059208.977955528</v>
      </c>
      <c r="E191" s="164">
        <f t="shared" si="5"/>
        <v>13984783.328030564</v>
      </c>
      <c r="F191" s="164">
        <f t="shared" si="5"/>
        <v>1018495.6290286848</v>
      </c>
      <c r="G191" s="164">
        <f t="shared" si="5"/>
        <v>21055930.020896286</v>
      </c>
    </row>
    <row r="192" spans="1:7" x14ac:dyDescent="0.25">
      <c r="A192" s="170"/>
      <c r="B192" s="171"/>
      <c r="C192" s="171"/>
      <c r="D192" s="171"/>
      <c r="E192" s="171"/>
      <c r="F192" s="171"/>
      <c r="G192" s="171"/>
    </row>
    <row r="193" spans="1:7" x14ac:dyDescent="0.25">
      <c r="A193" s="170" t="s">
        <v>57</v>
      </c>
      <c r="B193" s="171"/>
      <c r="C193" s="171"/>
      <c r="D193" s="171">
        <v>3611346.7958423146</v>
      </c>
      <c r="E193" s="171"/>
      <c r="F193" s="171"/>
      <c r="G193" s="171"/>
    </row>
    <row r="194" spans="1:7" x14ac:dyDescent="0.25">
      <c r="A194" s="170"/>
      <c r="B194" s="171"/>
      <c r="C194" s="171"/>
      <c r="D194" s="171"/>
      <c r="E194" s="171"/>
      <c r="F194" s="171"/>
      <c r="G194" s="171"/>
    </row>
    <row r="195" spans="1:7" x14ac:dyDescent="0.25">
      <c r="A195" s="163" t="s">
        <v>86</v>
      </c>
      <c r="B195" s="164"/>
      <c r="C195" s="164"/>
      <c r="D195" s="164">
        <f>+D191+D193</f>
        <v>39670555.77379784</v>
      </c>
      <c r="E195" s="164"/>
      <c r="F195" s="171"/>
      <c r="G195" s="171"/>
    </row>
    <row r="196" spans="1:7" x14ac:dyDescent="0.25">
      <c r="A196" s="174"/>
      <c r="B196" s="175"/>
      <c r="C196" s="175"/>
      <c r="D196" s="175"/>
      <c r="E196" s="175"/>
      <c r="F196" s="175"/>
      <c r="G196" s="175"/>
    </row>
    <row r="197" spans="1:7" x14ac:dyDescent="0.25">
      <c r="A197" s="176" t="s">
        <v>9</v>
      </c>
      <c r="B197" s="176"/>
      <c r="C197" s="176"/>
      <c r="D197" s="176"/>
      <c r="E197" s="176"/>
      <c r="F197" s="176"/>
      <c r="G197" s="176"/>
    </row>
    <row r="199" spans="1:7" x14ac:dyDescent="0.25">
      <c r="A199" s="100" t="s">
        <v>126</v>
      </c>
      <c r="B199" s="160"/>
      <c r="C199" s="160"/>
      <c r="D199" s="160"/>
      <c r="E199" s="160"/>
      <c r="F199" s="160"/>
      <c r="G199" s="160"/>
    </row>
    <row r="200" spans="1:7" x14ac:dyDescent="0.25">
      <c r="A200" s="161" t="s">
        <v>107</v>
      </c>
      <c r="B200" s="161"/>
      <c r="C200" s="161"/>
      <c r="D200" s="161"/>
      <c r="E200" s="161"/>
      <c r="F200" s="161"/>
      <c r="G200" s="161"/>
    </row>
    <row r="201" spans="1:7" x14ac:dyDescent="0.25">
      <c r="A201" s="162">
        <v>2011</v>
      </c>
      <c r="B201" s="162"/>
      <c r="C201" s="162"/>
      <c r="D201" s="162"/>
      <c r="E201" s="162"/>
      <c r="F201" s="162"/>
      <c r="G201" s="162"/>
    </row>
    <row r="202" spans="1:7" x14ac:dyDescent="0.25">
      <c r="A202" s="163"/>
      <c r="B202" s="164"/>
      <c r="C202" s="164"/>
      <c r="D202" s="164"/>
      <c r="E202" s="164"/>
      <c r="F202" s="164"/>
      <c r="G202" s="165" t="s">
        <v>108</v>
      </c>
    </row>
    <row r="203" spans="1:7" ht="60" x14ac:dyDescent="0.25">
      <c r="A203" s="166" t="s">
        <v>109</v>
      </c>
      <c r="B203" s="167" t="s">
        <v>51</v>
      </c>
      <c r="C203" s="167" t="s">
        <v>110</v>
      </c>
      <c r="D203" s="167" t="s">
        <v>111</v>
      </c>
      <c r="E203" s="167" t="s">
        <v>112</v>
      </c>
      <c r="F203" s="167" t="s">
        <v>113</v>
      </c>
      <c r="G203" s="167" t="s">
        <v>114</v>
      </c>
    </row>
    <row r="204" spans="1:7" x14ac:dyDescent="0.25">
      <c r="A204" s="168"/>
      <c r="B204" s="169"/>
      <c r="C204" s="169"/>
      <c r="D204" s="169"/>
      <c r="E204" s="169"/>
      <c r="F204" s="169"/>
      <c r="G204" s="169"/>
    </row>
    <row r="205" spans="1:7" x14ac:dyDescent="0.25">
      <c r="A205" s="170" t="s">
        <v>69</v>
      </c>
      <c r="B205" s="171">
        <v>349135.66262734478</v>
      </c>
      <c r="C205" s="171">
        <v>187247.45662248365</v>
      </c>
      <c r="D205" s="171">
        <v>161888.20600486113</v>
      </c>
      <c r="E205" s="171">
        <v>45092.098397144036</v>
      </c>
      <c r="F205" s="171">
        <v>2027.8088034765508</v>
      </c>
      <c r="G205" s="171">
        <v>114768.29880424055</v>
      </c>
    </row>
    <row r="206" spans="1:7" x14ac:dyDescent="0.25">
      <c r="A206" s="170" t="s">
        <v>70</v>
      </c>
      <c r="B206" s="171">
        <v>44433.200685223725</v>
      </c>
      <c r="C206" s="171">
        <v>16133.785023856191</v>
      </c>
      <c r="D206" s="171">
        <v>28299.415661367533</v>
      </c>
      <c r="E206" s="171">
        <v>4570.3947378409212</v>
      </c>
      <c r="F206" s="171">
        <v>212.05960336566051</v>
      </c>
      <c r="G206" s="171">
        <v>23516.96132016095</v>
      </c>
    </row>
    <row r="207" spans="1:7" x14ac:dyDescent="0.25">
      <c r="A207" s="170" t="s">
        <v>71</v>
      </c>
      <c r="B207" s="171">
        <v>20701034.13718085</v>
      </c>
      <c r="C207" s="171">
        <v>13110093.12917944</v>
      </c>
      <c r="D207" s="171">
        <v>7590941.0080014095</v>
      </c>
      <c r="E207" s="171">
        <v>2274789.9663797002</v>
      </c>
      <c r="F207" s="171">
        <v>173873.5000179307</v>
      </c>
      <c r="G207" s="171">
        <v>5142277.5416037785</v>
      </c>
    </row>
    <row r="208" spans="1:7" x14ac:dyDescent="0.25">
      <c r="A208" s="172" t="s">
        <v>115</v>
      </c>
      <c r="B208" s="171">
        <v>1932999.8138164005</v>
      </c>
      <c r="C208" s="171">
        <v>600747.58705124399</v>
      </c>
      <c r="D208" s="171">
        <v>1332252.2267651565</v>
      </c>
      <c r="E208" s="171">
        <v>311007.94943532656</v>
      </c>
      <c r="F208" s="171">
        <v>29827.842043543693</v>
      </c>
      <c r="G208" s="171">
        <v>991416.43528628629</v>
      </c>
    </row>
    <row r="209" spans="1:7" ht="24" x14ac:dyDescent="0.25">
      <c r="A209" s="173" t="s">
        <v>116</v>
      </c>
      <c r="B209" s="171">
        <v>695436.87891123013</v>
      </c>
      <c r="C209" s="171">
        <v>219729.24620716056</v>
      </c>
      <c r="D209" s="171">
        <v>475707.63270406961</v>
      </c>
      <c r="E209" s="171">
        <v>127497.57470641661</v>
      </c>
      <c r="F209" s="171">
        <v>17599.302023370761</v>
      </c>
      <c r="G209" s="171">
        <v>330610.75597428228</v>
      </c>
    </row>
    <row r="210" spans="1:7" x14ac:dyDescent="0.25">
      <c r="A210" s="173" t="s">
        <v>73</v>
      </c>
      <c r="B210" s="171">
        <v>6209440.2850126615</v>
      </c>
      <c r="C210" s="171">
        <v>3748567.1807658719</v>
      </c>
      <c r="D210" s="171">
        <v>2460873.1042467896</v>
      </c>
      <c r="E210" s="171">
        <v>751702.00563694711</v>
      </c>
      <c r="F210" s="171">
        <v>67874.890160071649</v>
      </c>
      <c r="G210" s="171">
        <v>1641296.2084497707</v>
      </c>
    </row>
    <row r="211" spans="1:7" x14ac:dyDescent="0.25">
      <c r="A211" s="173" t="s">
        <v>74</v>
      </c>
      <c r="B211" s="171">
        <v>8674516.1123129968</v>
      </c>
      <c r="C211" s="171">
        <v>3753384.795135004</v>
      </c>
      <c r="D211" s="171">
        <v>4921131.3171779923</v>
      </c>
      <c r="E211" s="171">
        <v>2323938.2903757314</v>
      </c>
      <c r="F211" s="171">
        <v>194338.02340615189</v>
      </c>
      <c r="G211" s="171">
        <v>2402855.0033961092</v>
      </c>
    </row>
    <row r="212" spans="1:7" x14ac:dyDescent="0.25">
      <c r="A212" s="170" t="s">
        <v>75</v>
      </c>
      <c r="B212" s="171">
        <v>3715232.7719254233</v>
      </c>
      <c r="C212" s="171">
        <v>1835972.4383466786</v>
      </c>
      <c r="D212" s="171">
        <v>1879260.3335787447</v>
      </c>
      <c r="E212" s="171">
        <v>384837.84428441519</v>
      </c>
      <c r="F212" s="171">
        <v>29736.154571712083</v>
      </c>
      <c r="G212" s="171">
        <v>1464686.3347226174</v>
      </c>
    </row>
    <row r="213" spans="1:7" x14ac:dyDescent="0.25">
      <c r="A213" s="170" t="s">
        <v>76</v>
      </c>
      <c r="B213" s="171">
        <v>3334192.5354936528</v>
      </c>
      <c r="C213" s="171">
        <v>1843447.5872003352</v>
      </c>
      <c r="D213" s="171">
        <v>1490744.9482933176</v>
      </c>
      <c r="E213" s="171">
        <v>620956.96134200017</v>
      </c>
      <c r="F213" s="171">
        <v>31957.5992549236</v>
      </c>
      <c r="G213" s="171">
        <v>837830.38769639377</v>
      </c>
    </row>
    <row r="214" spans="1:7" x14ac:dyDescent="0.25">
      <c r="A214" s="172" t="s">
        <v>77</v>
      </c>
      <c r="B214" s="171">
        <v>3938091.0751172509</v>
      </c>
      <c r="C214" s="171">
        <v>2139417.0018061623</v>
      </c>
      <c r="D214" s="171">
        <v>1798674.0733110886</v>
      </c>
      <c r="E214" s="171">
        <v>1084674.181372198</v>
      </c>
      <c r="F214" s="171">
        <v>88845.84727267026</v>
      </c>
      <c r="G214" s="171">
        <v>625154.04466622032</v>
      </c>
    </row>
    <row r="215" spans="1:7" x14ac:dyDescent="0.25">
      <c r="A215" s="170" t="s">
        <v>78</v>
      </c>
      <c r="B215" s="171">
        <v>4618379.1985232402</v>
      </c>
      <c r="C215" s="171">
        <v>1856572.3271954304</v>
      </c>
      <c r="D215" s="171">
        <v>2761806.87132781</v>
      </c>
      <c r="E215" s="171">
        <v>1023008.6337919653</v>
      </c>
      <c r="F215" s="171">
        <v>83045.863329395972</v>
      </c>
      <c r="G215" s="171">
        <v>1655752.3742064487</v>
      </c>
    </row>
    <row r="216" spans="1:7" x14ac:dyDescent="0.25">
      <c r="A216" s="170" t="s">
        <v>96</v>
      </c>
      <c r="B216" s="171">
        <v>5255154.9932338651</v>
      </c>
      <c r="C216" s="171">
        <v>591484.92768486892</v>
      </c>
      <c r="D216" s="171">
        <v>4663670.0655489964</v>
      </c>
      <c r="E216" s="171">
        <v>111023.44544049089</v>
      </c>
      <c r="F216" s="171">
        <v>86896.039872232897</v>
      </c>
      <c r="G216" s="171">
        <v>4465750.5802362729</v>
      </c>
    </row>
    <row r="217" spans="1:7" x14ac:dyDescent="0.25">
      <c r="A217" s="170" t="s">
        <v>117</v>
      </c>
      <c r="B217" s="171">
        <v>3266385.8668380687</v>
      </c>
      <c r="C217" s="171">
        <v>1017822.6615059407</v>
      </c>
      <c r="D217" s="171">
        <v>2248563.2053321279</v>
      </c>
      <c r="E217" s="171">
        <v>855859.23476114427</v>
      </c>
      <c r="F217" s="171">
        <v>62355.134993299704</v>
      </c>
      <c r="G217" s="171">
        <v>1330348.835577684</v>
      </c>
    </row>
    <row r="218" spans="1:7" x14ac:dyDescent="0.25">
      <c r="A218" s="170" t="s">
        <v>118</v>
      </c>
      <c r="B218" s="171">
        <v>3647687.1727736061</v>
      </c>
      <c r="C218" s="171">
        <v>930474.03279611189</v>
      </c>
      <c r="D218" s="171">
        <v>2717213.1399774943</v>
      </c>
      <c r="E218" s="171">
        <v>1581346.1419161286</v>
      </c>
      <c r="F218" s="171">
        <v>56849.257797235005</v>
      </c>
      <c r="G218" s="171">
        <v>1079017.7402641308</v>
      </c>
    </row>
    <row r="219" spans="1:7" x14ac:dyDescent="0.25">
      <c r="A219" s="170" t="s">
        <v>81</v>
      </c>
      <c r="B219" s="171">
        <v>3799586.3289930453</v>
      </c>
      <c r="C219" s="171">
        <v>1393416.7286540151</v>
      </c>
      <c r="D219" s="171">
        <v>2406169.6003390299</v>
      </c>
      <c r="E219" s="171">
        <v>1795727.0238618089</v>
      </c>
      <c r="F219" s="171">
        <v>218644.87582092959</v>
      </c>
      <c r="G219" s="171">
        <v>391797.70065629139</v>
      </c>
    </row>
    <row r="220" spans="1:7" x14ac:dyDescent="0.25">
      <c r="A220" s="170" t="s">
        <v>82</v>
      </c>
      <c r="B220" s="171">
        <v>1974305.4989771058</v>
      </c>
      <c r="C220" s="171">
        <v>619058.70582913945</v>
      </c>
      <c r="D220" s="171">
        <v>1355246.7931479663</v>
      </c>
      <c r="E220" s="171">
        <v>989737.12717516487</v>
      </c>
      <c r="F220" s="171">
        <v>39270.05751091057</v>
      </c>
      <c r="G220" s="171">
        <v>326239.60846189084</v>
      </c>
    </row>
    <row r="221" spans="1:7" x14ac:dyDescent="0.25">
      <c r="A221" s="170" t="s">
        <v>83</v>
      </c>
      <c r="B221" s="171">
        <v>3426216.1818081532</v>
      </c>
      <c r="C221" s="171">
        <v>1837055.7831512988</v>
      </c>
      <c r="D221" s="171">
        <v>1589160.3986568544</v>
      </c>
      <c r="E221" s="171">
        <v>1009801.5198507763</v>
      </c>
      <c r="F221" s="171">
        <v>41200.314738358291</v>
      </c>
      <c r="G221" s="171">
        <v>538158.56406771985</v>
      </c>
    </row>
    <row r="222" spans="1:7" x14ac:dyDescent="0.25">
      <c r="A222" s="170" t="s">
        <v>119</v>
      </c>
      <c r="B222" s="171">
        <v>1865277.6302766353</v>
      </c>
      <c r="C222" s="171">
        <v>778835.94839951256</v>
      </c>
      <c r="D222" s="171">
        <v>1086441.6818771227</v>
      </c>
      <c r="E222" s="171">
        <v>319841.02616175124</v>
      </c>
      <c r="F222" s="171">
        <v>23349.544178681364</v>
      </c>
      <c r="G222" s="171">
        <v>743251.11153669015</v>
      </c>
    </row>
    <row r="223" spans="1:7" x14ac:dyDescent="0.25">
      <c r="A223" s="170" t="s">
        <v>120</v>
      </c>
      <c r="B223" s="171">
        <v>215782.14485420508</v>
      </c>
      <c r="C223" s="171">
        <v>0</v>
      </c>
      <c r="D223" s="171">
        <v>215782.14485420508</v>
      </c>
      <c r="E223" s="171">
        <v>215782.14485420508</v>
      </c>
      <c r="F223" s="171">
        <v>0</v>
      </c>
      <c r="G223" s="171">
        <v>0</v>
      </c>
    </row>
    <row r="224" spans="1:7" x14ac:dyDescent="0.25">
      <c r="A224" s="163" t="s">
        <v>85</v>
      </c>
      <c r="B224" s="164">
        <f>SUM(B205:B223)</f>
        <v>77663287.489360973</v>
      </c>
      <c r="C224" s="164">
        <f t="shared" ref="C224:G224" si="6">SUM(C205:C223)</f>
        <v>36479461.322554559</v>
      </c>
      <c r="D224" s="164">
        <f t="shared" si="6"/>
        <v>41183826.166806392</v>
      </c>
      <c r="E224" s="164">
        <f t="shared" si="6"/>
        <v>15831193.564481156</v>
      </c>
      <c r="F224" s="164">
        <f t="shared" si="6"/>
        <v>1247904.1153982605</v>
      </c>
      <c r="G224" s="164">
        <f t="shared" si="6"/>
        <v>24104728.486926988</v>
      </c>
    </row>
    <row r="225" spans="1:7" x14ac:dyDescent="0.25">
      <c r="A225" s="170"/>
      <c r="B225" s="171"/>
      <c r="C225" s="171"/>
      <c r="D225" s="171"/>
      <c r="E225" s="171"/>
      <c r="F225" s="171"/>
      <c r="G225" s="171"/>
    </row>
    <row r="226" spans="1:7" x14ac:dyDescent="0.25">
      <c r="A226" s="170" t="s">
        <v>57</v>
      </c>
      <c r="B226" s="171"/>
      <c r="C226" s="171"/>
      <c r="D226" s="171">
        <v>4415242.558410068</v>
      </c>
      <c r="E226" s="171"/>
      <c r="F226" s="171"/>
      <c r="G226" s="171"/>
    </row>
    <row r="227" spans="1:7" x14ac:dyDescent="0.25">
      <c r="A227" s="170"/>
      <c r="B227" s="171"/>
      <c r="C227" s="171"/>
      <c r="D227" s="171"/>
      <c r="E227" s="171"/>
      <c r="F227" s="171"/>
      <c r="G227" s="171"/>
    </row>
    <row r="228" spans="1:7" x14ac:dyDescent="0.25">
      <c r="A228" s="163" t="s">
        <v>86</v>
      </c>
      <c r="B228" s="164"/>
      <c r="C228" s="164"/>
      <c r="D228" s="164">
        <f>+D224+D226</f>
        <v>45599068.725216463</v>
      </c>
      <c r="E228" s="164"/>
      <c r="F228" s="171"/>
      <c r="G228" s="171"/>
    </row>
    <row r="229" spans="1:7" x14ac:dyDescent="0.25">
      <c r="A229" s="174"/>
      <c r="B229" s="175"/>
      <c r="C229" s="175"/>
      <c r="D229" s="175"/>
      <c r="E229" s="175"/>
      <c r="F229" s="175"/>
      <c r="G229" s="175"/>
    </row>
    <row r="230" spans="1:7" x14ac:dyDescent="0.25">
      <c r="A230" s="176" t="s">
        <v>9</v>
      </c>
      <c r="B230" s="176"/>
      <c r="C230" s="176"/>
      <c r="D230" s="176"/>
      <c r="E230" s="176"/>
      <c r="F230" s="176"/>
      <c r="G230" s="176"/>
    </row>
    <row r="232" spans="1:7" x14ac:dyDescent="0.25">
      <c r="A232" s="100" t="s">
        <v>127</v>
      </c>
      <c r="B232" s="160"/>
      <c r="C232" s="160"/>
      <c r="D232" s="160"/>
      <c r="E232" s="160"/>
      <c r="F232" s="160"/>
      <c r="G232" s="160"/>
    </row>
    <row r="233" spans="1:7" x14ac:dyDescent="0.25">
      <c r="A233" s="161" t="s">
        <v>107</v>
      </c>
      <c r="B233" s="161"/>
      <c r="C233" s="161"/>
      <c r="D233" s="161"/>
      <c r="E233" s="161"/>
      <c r="F233" s="161"/>
      <c r="G233" s="161"/>
    </row>
    <row r="234" spans="1:7" x14ac:dyDescent="0.25">
      <c r="A234" s="162">
        <v>2012</v>
      </c>
      <c r="B234" s="162"/>
      <c r="C234" s="162"/>
      <c r="D234" s="162"/>
      <c r="E234" s="162"/>
      <c r="F234" s="162"/>
      <c r="G234" s="162"/>
    </row>
    <row r="235" spans="1:7" x14ac:dyDescent="0.25">
      <c r="A235" s="163"/>
      <c r="B235" s="164"/>
      <c r="C235" s="164"/>
      <c r="D235" s="164"/>
      <c r="E235" s="164"/>
      <c r="F235" s="164"/>
      <c r="G235" s="165" t="s">
        <v>108</v>
      </c>
    </row>
    <row r="236" spans="1:7" ht="60" x14ac:dyDescent="0.25">
      <c r="A236" s="166" t="s">
        <v>109</v>
      </c>
      <c r="B236" s="167" t="s">
        <v>51</v>
      </c>
      <c r="C236" s="167" t="s">
        <v>110</v>
      </c>
      <c r="D236" s="167" t="s">
        <v>111</v>
      </c>
      <c r="E236" s="167" t="s">
        <v>112</v>
      </c>
      <c r="F236" s="167" t="s">
        <v>113</v>
      </c>
      <c r="G236" s="167" t="s">
        <v>114</v>
      </c>
    </row>
    <row r="237" spans="1:7" x14ac:dyDescent="0.25">
      <c r="A237" s="168"/>
      <c r="B237" s="169"/>
      <c r="C237" s="169"/>
      <c r="D237" s="169"/>
      <c r="E237" s="169"/>
      <c r="F237" s="169"/>
      <c r="G237" s="169"/>
    </row>
    <row r="238" spans="1:7" x14ac:dyDescent="0.25">
      <c r="A238" s="170" t="s">
        <v>69</v>
      </c>
      <c r="B238" s="171">
        <v>364935.54545285221</v>
      </c>
      <c r="C238" s="171">
        <v>196879.19536312844</v>
      </c>
      <c r="D238" s="171">
        <v>168056.35008972377</v>
      </c>
      <c r="E238" s="171">
        <v>44474.556687720797</v>
      </c>
      <c r="F238" s="171">
        <v>2894.1375384144158</v>
      </c>
      <c r="G238" s="171">
        <v>120687.65586358856</v>
      </c>
    </row>
    <row r="239" spans="1:7" x14ac:dyDescent="0.25">
      <c r="A239" s="170" t="s">
        <v>70</v>
      </c>
      <c r="B239" s="171">
        <v>38119.490179522916</v>
      </c>
      <c r="C239" s="171">
        <v>14439.705843997554</v>
      </c>
      <c r="D239" s="171">
        <v>23679.784335525364</v>
      </c>
      <c r="E239" s="171">
        <v>3464.1599899214966</v>
      </c>
      <c r="F239" s="171">
        <v>208.33441270167344</v>
      </c>
      <c r="G239" s="171">
        <v>20007.289932902197</v>
      </c>
    </row>
    <row r="240" spans="1:7" x14ac:dyDescent="0.25">
      <c r="A240" s="170" t="s">
        <v>71</v>
      </c>
      <c r="B240" s="171">
        <v>21217214.599783458</v>
      </c>
      <c r="C240" s="171">
        <v>13851442.017154869</v>
      </c>
      <c r="D240" s="171">
        <v>7365772.5826285891</v>
      </c>
      <c r="E240" s="171">
        <v>2273475.7589722434</v>
      </c>
      <c r="F240" s="171">
        <v>181480.71831168848</v>
      </c>
      <c r="G240" s="171">
        <v>4910816.1053446569</v>
      </c>
    </row>
    <row r="241" spans="1:7" x14ac:dyDescent="0.25">
      <c r="A241" s="172" t="s">
        <v>115</v>
      </c>
      <c r="B241" s="171">
        <v>2139625.8624498076</v>
      </c>
      <c r="C241" s="171">
        <v>795376.20519823104</v>
      </c>
      <c r="D241" s="171">
        <v>1344249.6572515764</v>
      </c>
      <c r="E241" s="171">
        <v>349618.77346737857</v>
      </c>
      <c r="F241" s="171">
        <v>32893.875075360091</v>
      </c>
      <c r="G241" s="171">
        <v>961737.00870883779</v>
      </c>
    </row>
    <row r="242" spans="1:7" ht="24" x14ac:dyDescent="0.25">
      <c r="A242" s="173" t="s">
        <v>116</v>
      </c>
      <c r="B242" s="171">
        <v>749582.54313245905</v>
      </c>
      <c r="C242" s="171">
        <v>240022.23910090578</v>
      </c>
      <c r="D242" s="171">
        <v>509560.30403155327</v>
      </c>
      <c r="E242" s="171">
        <v>129468.80266060858</v>
      </c>
      <c r="F242" s="171">
        <v>19072.677285706068</v>
      </c>
      <c r="G242" s="171">
        <v>361018.82408523862</v>
      </c>
    </row>
    <row r="243" spans="1:7" x14ac:dyDescent="0.25">
      <c r="A243" s="173" t="s">
        <v>73</v>
      </c>
      <c r="B243" s="171">
        <v>5939708.8514279835</v>
      </c>
      <c r="C243" s="171">
        <v>3448130.6331795584</v>
      </c>
      <c r="D243" s="171">
        <v>2491578.2182484251</v>
      </c>
      <c r="E243" s="171">
        <v>710271.758069793</v>
      </c>
      <c r="F243" s="171">
        <v>55736.877846766583</v>
      </c>
      <c r="G243" s="171">
        <v>1725569.5823318656</v>
      </c>
    </row>
    <row r="244" spans="1:7" x14ac:dyDescent="0.25">
      <c r="A244" s="173" t="s">
        <v>74</v>
      </c>
      <c r="B244" s="171">
        <v>9505287.8836296909</v>
      </c>
      <c r="C244" s="171">
        <v>4308090.5613085739</v>
      </c>
      <c r="D244" s="171">
        <v>5197197.3223211169</v>
      </c>
      <c r="E244" s="171">
        <v>2622114.0035755946</v>
      </c>
      <c r="F244" s="171">
        <v>239765.17647308359</v>
      </c>
      <c r="G244" s="171">
        <v>2335318.1422724389</v>
      </c>
    </row>
    <row r="245" spans="1:7" x14ac:dyDescent="0.25">
      <c r="A245" s="170" t="s">
        <v>75</v>
      </c>
      <c r="B245" s="171">
        <v>3747008.4443011954</v>
      </c>
      <c r="C245" s="171">
        <v>1970155.0300085363</v>
      </c>
      <c r="D245" s="171">
        <v>1776853.4142926591</v>
      </c>
      <c r="E245" s="171">
        <v>421581.96132885339</v>
      </c>
      <c r="F245" s="171">
        <v>34020.549314142343</v>
      </c>
      <c r="G245" s="171">
        <v>1321250.9036496633</v>
      </c>
    </row>
    <row r="246" spans="1:7" x14ac:dyDescent="0.25">
      <c r="A246" s="170" t="s">
        <v>76</v>
      </c>
      <c r="B246" s="171">
        <v>3710400.6954357019</v>
      </c>
      <c r="C246" s="171">
        <v>1999955.2363161498</v>
      </c>
      <c r="D246" s="171">
        <v>1710445.459119552</v>
      </c>
      <c r="E246" s="171">
        <v>701270.32696235587</v>
      </c>
      <c r="F246" s="171">
        <v>37582.031239693009</v>
      </c>
      <c r="G246" s="171">
        <v>971593.10091750312</v>
      </c>
    </row>
    <row r="247" spans="1:7" x14ac:dyDescent="0.25">
      <c r="A247" s="172" t="s">
        <v>77</v>
      </c>
      <c r="B247" s="171">
        <v>4398615.9427918047</v>
      </c>
      <c r="C247" s="171">
        <v>2386818.4666357939</v>
      </c>
      <c r="D247" s="171">
        <v>2011797.4761560108</v>
      </c>
      <c r="E247" s="171">
        <v>1321212.635587404</v>
      </c>
      <c r="F247" s="171">
        <v>96925.423982597204</v>
      </c>
      <c r="G247" s="171">
        <v>593659.41658600955</v>
      </c>
    </row>
    <row r="248" spans="1:7" x14ac:dyDescent="0.25">
      <c r="A248" s="170" t="s">
        <v>78</v>
      </c>
      <c r="B248" s="171">
        <v>5443164.1199828833</v>
      </c>
      <c r="C248" s="171">
        <v>2143931.4157104408</v>
      </c>
      <c r="D248" s="171">
        <v>3299232.7042724425</v>
      </c>
      <c r="E248" s="171">
        <v>1191404.7133017473</v>
      </c>
      <c r="F248" s="171">
        <v>94584.271485243196</v>
      </c>
      <c r="G248" s="171">
        <v>2013243.7194854522</v>
      </c>
    </row>
    <row r="249" spans="1:7" x14ac:dyDescent="0.25">
      <c r="A249" s="170" t="s">
        <v>96</v>
      </c>
      <c r="B249" s="171">
        <v>5979745.5080121048</v>
      </c>
      <c r="C249" s="171">
        <v>659531.82051171805</v>
      </c>
      <c r="D249" s="171">
        <v>5320213.6875003865</v>
      </c>
      <c r="E249" s="171">
        <v>123578.80595316447</v>
      </c>
      <c r="F249" s="171">
        <v>131739.09644543051</v>
      </c>
      <c r="G249" s="171">
        <v>5064895.7851017918</v>
      </c>
    </row>
    <row r="250" spans="1:7" x14ac:dyDescent="0.25">
      <c r="A250" s="170" t="s">
        <v>117</v>
      </c>
      <c r="B250" s="171">
        <v>3815757.3885681671</v>
      </c>
      <c r="C250" s="171">
        <v>1218617.5704457425</v>
      </c>
      <c r="D250" s="171">
        <v>2597139.8181224247</v>
      </c>
      <c r="E250" s="171">
        <v>1004490.7271200562</v>
      </c>
      <c r="F250" s="171">
        <v>74904.386407920203</v>
      </c>
      <c r="G250" s="171">
        <v>1517744.7045944482</v>
      </c>
    </row>
    <row r="251" spans="1:7" x14ac:dyDescent="0.25">
      <c r="A251" s="170" t="s">
        <v>118</v>
      </c>
      <c r="B251" s="171">
        <v>4261189.5373432431</v>
      </c>
      <c r="C251" s="171">
        <v>1077490.0068766514</v>
      </c>
      <c r="D251" s="171">
        <v>3183699.5304665919</v>
      </c>
      <c r="E251" s="171">
        <v>2018442.0484711204</v>
      </c>
      <c r="F251" s="171">
        <v>66020.210634311457</v>
      </c>
      <c r="G251" s="171">
        <v>1099237.2713611601</v>
      </c>
    </row>
    <row r="252" spans="1:7" x14ac:dyDescent="0.25">
      <c r="A252" s="170" t="s">
        <v>81</v>
      </c>
      <c r="B252" s="171">
        <v>3916689.784011675</v>
      </c>
      <c r="C252" s="171">
        <v>1359635.2598229344</v>
      </c>
      <c r="D252" s="171">
        <v>2557054.5241887406</v>
      </c>
      <c r="E252" s="171">
        <v>1874914.3736259122</v>
      </c>
      <c r="F252" s="171">
        <v>296589.55303835863</v>
      </c>
      <c r="G252" s="171">
        <v>385550.59752446978</v>
      </c>
    </row>
    <row r="253" spans="1:7" x14ac:dyDescent="0.25">
      <c r="A253" s="170" t="s">
        <v>82</v>
      </c>
      <c r="B253" s="171">
        <v>2338480.1103166291</v>
      </c>
      <c r="C253" s="171">
        <v>743673.6754280735</v>
      </c>
      <c r="D253" s="171">
        <v>1594806.4348885557</v>
      </c>
      <c r="E253" s="171">
        <v>1205913.3859393504</v>
      </c>
      <c r="F253" s="171">
        <v>43863.745033628904</v>
      </c>
      <c r="G253" s="171">
        <v>345029.30391557643</v>
      </c>
    </row>
    <row r="254" spans="1:7" x14ac:dyDescent="0.25">
      <c r="A254" s="170" t="s">
        <v>83</v>
      </c>
      <c r="B254" s="171">
        <v>3978064.7038697945</v>
      </c>
      <c r="C254" s="171">
        <v>2095236.0341304045</v>
      </c>
      <c r="D254" s="171">
        <v>1882828.66973939</v>
      </c>
      <c r="E254" s="171">
        <v>1188360.3558422083</v>
      </c>
      <c r="F254" s="171">
        <v>46341.554401156092</v>
      </c>
      <c r="G254" s="171">
        <v>648126.75949602562</v>
      </c>
    </row>
    <row r="255" spans="1:7" x14ac:dyDescent="0.25">
      <c r="A255" s="170" t="s">
        <v>119</v>
      </c>
      <c r="B255" s="171">
        <v>2129652.7174107367</v>
      </c>
      <c r="C255" s="171">
        <v>901030.87600046699</v>
      </c>
      <c r="D255" s="171">
        <v>1228621.8414102697</v>
      </c>
      <c r="E255" s="171">
        <v>380206.1225971817</v>
      </c>
      <c r="F255" s="171">
        <v>27643.228900182825</v>
      </c>
      <c r="G255" s="171">
        <v>820772.48991290515</v>
      </c>
    </row>
    <row r="256" spans="1:7" x14ac:dyDescent="0.25">
      <c r="A256" s="170" t="s">
        <v>120</v>
      </c>
      <c r="B256" s="171">
        <v>221374.99407637506</v>
      </c>
      <c r="C256" s="171">
        <v>0</v>
      </c>
      <c r="D256" s="171">
        <v>221374.99407637506</v>
      </c>
      <c r="E256" s="171">
        <v>221374.99407637506</v>
      </c>
      <c r="F256" s="171">
        <v>0</v>
      </c>
      <c r="G256" s="171">
        <v>0</v>
      </c>
    </row>
    <row r="257" spans="1:7" x14ac:dyDescent="0.25">
      <c r="A257" s="163" t="s">
        <v>85</v>
      </c>
      <c r="B257" s="164">
        <f>SUM(B238:B256)</f>
        <v>83894618.72217609</v>
      </c>
      <c r="C257" s="164">
        <f t="shared" ref="C257:G257" si="7">SUM(C238:C256)</f>
        <v>39410455.949036166</v>
      </c>
      <c r="D257" s="164">
        <f t="shared" si="7"/>
        <v>44484162.773139916</v>
      </c>
      <c r="E257" s="164">
        <f t="shared" si="7"/>
        <v>17785638.264228988</v>
      </c>
      <c r="F257" s="164">
        <f t="shared" si="7"/>
        <v>1482265.8478263854</v>
      </c>
      <c r="G257" s="164">
        <f t="shared" si="7"/>
        <v>25216258.661084536</v>
      </c>
    </row>
    <row r="258" spans="1:7" x14ac:dyDescent="0.25">
      <c r="A258" s="170"/>
      <c r="B258" s="171"/>
      <c r="C258" s="171"/>
      <c r="D258" s="171"/>
      <c r="E258" s="171"/>
      <c r="F258" s="171"/>
      <c r="G258" s="171"/>
    </row>
    <row r="259" spans="1:7" x14ac:dyDescent="0.25">
      <c r="A259" s="170" t="s">
        <v>57</v>
      </c>
      <c r="B259" s="171"/>
      <c r="C259" s="171"/>
      <c r="D259" s="171">
        <v>4784318.8003338045</v>
      </c>
      <c r="E259" s="171"/>
      <c r="F259" s="171"/>
      <c r="G259" s="171"/>
    </row>
    <row r="260" spans="1:7" x14ac:dyDescent="0.25">
      <c r="A260" s="170"/>
      <c r="B260" s="171"/>
      <c r="C260" s="171"/>
      <c r="D260" s="171"/>
      <c r="E260" s="171"/>
      <c r="F260" s="171"/>
      <c r="G260" s="171"/>
    </row>
    <row r="261" spans="1:7" x14ac:dyDescent="0.25">
      <c r="A261" s="163" t="s">
        <v>86</v>
      </c>
      <c r="B261" s="164"/>
      <c r="C261" s="164"/>
      <c r="D261" s="164">
        <f>+D257+D259</f>
        <v>49268481.573473722</v>
      </c>
      <c r="E261" s="164"/>
      <c r="F261" s="171"/>
      <c r="G261" s="171"/>
    </row>
    <row r="262" spans="1:7" x14ac:dyDescent="0.25">
      <c r="A262" s="174"/>
      <c r="B262" s="175"/>
      <c r="C262" s="175"/>
      <c r="D262" s="175"/>
      <c r="E262" s="175"/>
      <c r="F262" s="175"/>
      <c r="G262" s="175"/>
    </row>
    <row r="263" spans="1:7" x14ac:dyDescent="0.25">
      <c r="A263" s="176" t="s">
        <v>9</v>
      </c>
      <c r="B263" s="176"/>
      <c r="C263" s="176"/>
      <c r="D263" s="176"/>
      <c r="E263" s="176"/>
      <c r="F263" s="176"/>
      <c r="G263" s="176"/>
    </row>
    <row r="265" spans="1:7" x14ac:dyDescent="0.25">
      <c r="A265" s="100" t="s">
        <v>128</v>
      </c>
      <c r="B265" s="160"/>
      <c r="C265" s="160"/>
      <c r="D265" s="160"/>
      <c r="E265" s="160"/>
      <c r="F265" s="160"/>
      <c r="G265" s="160"/>
    </row>
    <row r="266" spans="1:7" x14ac:dyDescent="0.25">
      <c r="A266" s="161" t="s">
        <v>107</v>
      </c>
      <c r="B266" s="161"/>
      <c r="C266" s="161"/>
      <c r="D266" s="161"/>
      <c r="E266" s="161"/>
      <c r="F266" s="161"/>
      <c r="G266" s="161"/>
    </row>
    <row r="267" spans="1:7" x14ac:dyDescent="0.25">
      <c r="A267" s="162">
        <v>2013</v>
      </c>
      <c r="B267" s="162"/>
      <c r="C267" s="162"/>
      <c r="D267" s="162"/>
      <c r="E267" s="162"/>
      <c r="F267" s="162"/>
      <c r="G267" s="162"/>
    </row>
    <row r="268" spans="1:7" x14ac:dyDescent="0.25">
      <c r="A268" s="163"/>
      <c r="B268" s="164"/>
      <c r="C268" s="164"/>
      <c r="D268" s="164"/>
      <c r="E268" s="164"/>
      <c r="F268" s="164"/>
      <c r="G268" s="165" t="s">
        <v>108</v>
      </c>
    </row>
    <row r="269" spans="1:7" ht="60" x14ac:dyDescent="0.25">
      <c r="A269" s="166" t="s">
        <v>109</v>
      </c>
      <c r="B269" s="167" t="s">
        <v>51</v>
      </c>
      <c r="C269" s="167" t="s">
        <v>110</v>
      </c>
      <c r="D269" s="167" t="s">
        <v>111</v>
      </c>
      <c r="E269" s="167" t="s">
        <v>112</v>
      </c>
      <c r="F269" s="167" t="s">
        <v>113</v>
      </c>
      <c r="G269" s="167" t="s">
        <v>114</v>
      </c>
    </row>
    <row r="270" spans="1:7" x14ac:dyDescent="0.25">
      <c r="A270" s="168"/>
      <c r="B270" s="169"/>
      <c r="C270" s="169"/>
      <c r="D270" s="169"/>
      <c r="E270" s="169"/>
      <c r="F270" s="169"/>
      <c r="G270" s="169"/>
    </row>
    <row r="271" spans="1:7" x14ac:dyDescent="0.25">
      <c r="A271" s="170" t="s">
        <v>69</v>
      </c>
      <c r="B271" s="171">
        <v>374566.72700489458</v>
      </c>
      <c r="C271" s="171">
        <v>208864.65443234486</v>
      </c>
      <c r="D271" s="171">
        <v>165702.07257254972</v>
      </c>
      <c r="E271" s="171">
        <v>43460.247719059618</v>
      </c>
      <c r="F271" s="171">
        <v>4051.5892620611035</v>
      </c>
      <c r="G271" s="171">
        <v>118190.23559142901</v>
      </c>
    </row>
    <row r="272" spans="1:7" x14ac:dyDescent="0.25">
      <c r="A272" s="170" t="s">
        <v>70</v>
      </c>
      <c r="B272" s="171">
        <v>64092.590214468029</v>
      </c>
      <c r="C272" s="171">
        <v>25144.717435204038</v>
      </c>
      <c r="D272" s="171">
        <v>38947.872779263991</v>
      </c>
      <c r="E272" s="171">
        <v>5028.5794102493946</v>
      </c>
      <c r="F272" s="171">
        <v>394.19382630635107</v>
      </c>
      <c r="G272" s="171">
        <v>33525.099542708245</v>
      </c>
    </row>
    <row r="273" spans="1:7" x14ac:dyDescent="0.25">
      <c r="A273" s="170" t="s">
        <v>71</v>
      </c>
      <c r="B273" s="171">
        <v>20490887.233185928</v>
      </c>
      <c r="C273" s="171">
        <v>12597976.439398574</v>
      </c>
      <c r="D273" s="171">
        <v>7892910.7937873546</v>
      </c>
      <c r="E273" s="171">
        <v>2324611.9126708526</v>
      </c>
      <c r="F273" s="171">
        <v>183390.2308012209</v>
      </c>
      <c r="G273" s="171">
        <v>5384908.650315281</v>
      </c>
    </row>
    <row r="274" spans="1:7" x14ac:dyDescent="0.25">
      <c r="A274" s="172" t="s">
        <v>115</v>
      </c>
      <c r="B274" s="171">
        <v>2232808.8611846534</v>
      </c>
      <c r="C274" s="171">
        <v>1012558.1976428307</v>
      </c>
      <c r="D274" s="171">
        <v>1220250.6635418227</v>
      </c>
      <c r="E274" s="171">
        <v>356641.17858037027</v>
      </c>
      <c r="F274" s="171">
        <v>33966.144065753841</v>
      </c>
      <c r="G274" s="171">
        <v>829643.34089569864</v>
      </c>
    </row>
    <row r="275" spans="1:7" ht="24" x14ac:dyDescent="0.25">
      <c r="A275" s="173" t="s">
        <v>116</v>
      </c>
      <c r="B275" s="171">
        <v>780007.22603570647</v>
      </c>
      <c r="C275" s="171">
        <v>261756.11985789597</v>
      </c>
      <c r="D275" s="171">
        <v>518251.10617781046</v>
      </c>
      <c r="E275" s="171">
        <v>133149.29964659424</v>
      </c>
      <c r="F275" s="171">
        <v>20737.684007425538</v>
      </c>
      <c r="G275" s="171">
        <v>364364.12252379069</v>
      </c>
    </row>
    <row r="276" spans="1:7" x14ac:dyDescent="0.25">
      <c r="A276" s="173" t="s">
        <v>73</v>
      </c>
      <c r="B276" s="171">
        <v>8085945.0627432754</v>
      </c>
      <c r="C276" s="171">
        <v>4677436.1905325698</v>
      </c>
      <c r="D276" s="171">
        <v>3408508.8722107057</v>
      </c>
      <c r="E276" s="171">
        <v>953863.1127776684</v>
      </c>
      <c r="F276" s="171">
        <v>71368.164682575123</v>
      </c>
      <c r="G276" s="171">
        <v>2383277.5947504621</v>
      </c>
    </row>
    <row r="277" spans="1:7" x14ac:dyDescent="0.25">
      <c r="A277" s="173" t="s">
        <v>74</v>
      </c>
      <c r="B277" s="171">
        <v>9983068.4375255592</v>
      </c>
      <c r="C277" s="171">
        <v>4734528.9117526049</v>
      </c>
      <c r="D277" s="171">
        <v>5248539.5257729543</v>
      </c>
      <c r="E277" s="171">
        <v>2820538.6301614088</v>
      </c>
      <c r="F277" s="171">
        <v>282234.39454762812</v>
      </c>
      <c r="G277" s="171">
        <v>2145766.5010639173</v>
      </c>
    </row>
    <row r="278" spans="1:7" x14ac:dyDescent="0.25">
      <c r="A278" s="170" t="s">
        <v>75</v>
      </c>
      <c r="B278" s="171">
        <v>4066071.02095157</v>
      </c>
      <c r="C278" s="171">
        <v>2081024.8489668244</v>
      </c>
      <c r="D278" s="171">
        <v>1985046.1719847457</v>
      </c>
      <c r="E278" s="171">
        <v>456660.25692649861</v>
      </c>
      <c r="F278" s="171">
        <v>36931.605328259764</v>
      </c>
      <c r="G278" s="171">
        <v>1491454.3097299873</v>
      </c>
    </row>
    <row r="279" spans="1:7" x14ac:dyDescent="0.25">
      <c r="A279" s="170" t="s">
        <v>76</v>
      </c>
      <c r="B279" s="171">
        <v>4090738.2651739479</v>
      </c>
      <c r="C279" s="171">
        <v>2099339.2851398927</v>
      </c>
      <c r="D279" s="171">
        <v>1991398.9800340552</v>
      </c>
      <c r="E279" s="171">
        <v>778423.40179609286</v>
      </c>
      <c r="F279" s="171">
        <v>43420.790553958941</v>
      </c>
      <c r="G279" s="171">
        <v>1169554.7876840036</v>
      </c>
    </row>
    <row r="280" spans="1:7" x14ac:dyDescent="0.25">
      <c r="A280" s="172" t="s">
        <v>77</v>
      </c>
      <c r="B280" s="171">
        <v>4902212.8717437033</v>
      </c>
      <c r="C280" s="171">
        <v>2566592.607647704</v>
      </c>
      <c r="D280" s="171">
        <v>2335620.2640959993</v>
      </c>
      <c r="E280" s="171">
        <v>1557271.8690147121</v>
      </c>
      <c r="F280" s="171">
        <v>102381.36506351038</v>
      </c>
      <c r="G280" s="171">
        <v>675967.03001777688</v>
      </c>
    </row>
    <row r="281" spans="1:7" x14ac:dyDescent="0.25">
      <c r="A281" s="170" t="s">
        <v>78</v>
      </c>
      <c r="B281" s="171">
        <v>5830938.4131480856</v>
      </c>
      <c r="C281" s="171">
        <v>2290152.8240258195</v>
      </c>
      <c r="D281" s="171">
        <v>3540785.589122266</v>
      </c>
      <c r="E281" s="171">
        <v>1278223.3963174373</v>
      </c>
      <c r="F281" s="171">
        <v>99240.804617609188</v>
      </c>
      <c r="G281" s="171">
        <v>2163321.3881872194</v>
      </c>
    </row>
    <row r="282" spans="1:7" x14ac:dyDescent="0.25">
      <c r="A282" s="170" t="s">
        <v>96</v>
      </c>
      <c r="B282" s="171">
        <v>6357683.126412509</v>
      </c>
      <c r="C282" s="171">
        <v>685935.96929135814</v>
      </c>
      <c r="D282" s="171">
        <v>5671747.1571211508</v>
      </c>
      <c r="E282" s="171">
        <v>127460.13595147735</v>
      </c>
      <c r="F282" s="171">
        <v>185180.30330830324</v>
      </c>
      <c r="G282" s="171">
        <v>5359106.7178613702</v>
      </c>
    </row>
    <row r="283" spans="1:7" x14ac:dyDescent="0.25">
      <c r="A283" s="170" t="s">
        <v>117</v>
      </c>
      <c r="B283" s="171">
        <v>4062112.0012391149</v>
      </c>
      <c r="C283" s="171">
        <v>1331112.2306087557</v>
      </c>
      <c r="D283" s="171">
        <v>2730999.7706303592</v>
      </c>
      <c r="E283" s="171">
        <v>1063549.062008033</v>
      </c>
      <c r="F283" s="171">
        <v>81222.174038151876</v>
      </c>
      <c r="G283" s="171">
        <v>1586228.5345841742</v>
      </c>
    </row>
    <row r="284" spans="1:7" x14ac:dyDescent="0.25">
      <c r="A284" s="170" t="s">
        <v>118</v>
      </c>
      <c r="B284" s="171">
        <v>4536302.337002554</v>
      </c>
      <c r="C284" s="171">
        <v>1138345.6783617679</v>
      </c>
      <c r="D284" s="171">
        <v>3397956.6586407861</v>
      </c>
      <c r="E284" s="171">
        <v>2324200.7260986394</v>
      </c>
      <c r="F284" s="171">
        <v>69208.803996081901</v>
      </c>
      <c r="G284" s="171">
        <v>1004547.1285460647</v>
      </c>
    </row>
    <row r="285" spans="1:7" x14ac:dyDescent="0.25">
      <c r="A285" s="170" t="s">
        <v>81</v>
      </c>
      <c r="B285" s="171">
        <v>4088033.8853413784</v>
      </c>
      <c r="C285" s="171">
        <v>1488865.2280891009</v>
      </c>
      <c r="D285" s="171">
        <v>2599168.6572522772</v>
      </c>
      <c r="E285" s="171">
        <v>1854089.7838141252</v>
      </c>
      <c r="F285" s="171">
        <v>376724.58744442905</v>
      </c>
      <c r="G285" s="171">
        <v>368354.28599372297</v>
      </c>
    </row>
    <row r="286" spans="1:7" x14ac:dyDescent="0.25">
      <c r="A286" s="170" t="s">
        <v>82</v>
      </c>
      <c r="B286" s="171">
        <v>2835332.5900204945</v>
      </c>
      <c r="C286" s="171">
        <v>906548.86026526557</v>
      </c>
      <c r="D286" s="171">
        <v>1928783.7297552289</v>
      </c>
      <c r="E286" s="171">
        <v>1463484.9094165356</v>
      </c>
      <c r="F286" s="171">
        <v>49295.634660858559</v>
      </c>
      <c r="G286" s="171">
        <v>416003.18567783467</v>
      </c>
    </row>
    <row r="287" spans="1:7" x14ac:dyDescent="0.25">
      <c r="A287" s="170" t="s">
        <v>83</v>
      </c>
      <c r="B287" s="171">
        <v>4479368.993196588</v>
      </c>
      <c r="C287" s="171">
        <v>2321230.2622019332</v>
      </c>
      <c r="D287" s="171">
        <v>2158138.7309946548</v>
      </c>
      <c r="E287" s="171">
        <v>1339901.629516158</v>
      </c>
      <c r="F287" s="171">
        <v>49970.950603214449</v>
      </c>
      <c r="G287" s="171">
        <v>768266.15087528236</v>
      </c>
    </row>
    <row r="288" spans="1:7" x14ac:dyDescent="0.25">
      <c r="A288" s="170" t="s">
        <v>119</v>
      </c>
      <c r="B288" s="171">
        <v>2206713.6824511224</v>
      </c>
      <c r="C288" s="171">
        <v>941912.03553866467</v>
      </c>
      <c r="D288" s="171">
        <v>1264801.6469124579</v>
      </c>
      <c r="E288" s="171">
        <v>404041.13527831249</v>
      </c>
      <c r="F288" s="171">
        <v>29274.19757112498</v>
      </c>
      <c r="G288" s="171">
        <v>831486.3140630204</v>
      </c>
    </row>
    <row r="289" spans="1:7" x14ac:dyDescent="0.25">
      <c r="A289" s="170" t="s">
        <v>120</v>
      </c>
      <c r="B289" s="171">
        <v>229427.15031848848</v>
      </c>
      <c r="C289" s="171">
        <v>0</v>
      </c>
      <c r="D289" s="171">
        <v>229427.15031848848</v>
      </c>
      <c r="E289" s="171">
        <v>229427.15031848848</v>
      </c>
      <c r="F289" s="171">
        <v>0</v>
      </c>
      <c r="G289" s="171">
        <v>0</v>
      </c>
    </row>
    <row r="290" spans="1:7" x14ac:dyDescent="0.25">
      <c r="A290" s="163" t="s">
        <v>85</v>
      </c>
      <c r="B290" s="164">
        <f>SUM(B271:B289)</f>
        <v>89696310.474894047</v>
      </c>
      <c r="C290" s="164">
        <f t="shared" ref="C290:G290" si="8">SUM(C271:C289)</f>
        <v>41369325.061189115</v>
      </c>
      <c r="D290" s="164">
        <f t="shared" si="8"/>
        <v>48326985.413704932</v>
      </c>
      <c r="E290" s="164">
        <f t="shared" si="8"/>
        <v>19514026.417422712</v>
      </c>
      <c r="F290" s="164">
        <f t="shared" si="8"/>
        <v>1718993.6183784737</v>
      </c>
      <c r="G290" s="164">
        <f t="shared" si="8"/>
        <v>27093965.377903737</v>
      </c>
    </row>
    <row r="291" spans="1:7" x14ac:dyDescent="0.25">
      <c r="A291" s="170"/>
      <c r="B291" s="171"/>
      <c r="C291" s="171"/>
      <c r="D291" s="171"/>
      <c r="E291" s="171"/>
      <c r="F291" s="171"/>
      <c r="G291" s="171"/>
    </row>
    <row r="292" spans="1:7" x14ac:dyDescent="0.25">
      <c r="A292" s="170" t="s">
        <v>57</v>
      </c>
      <c r="B292" s="171"/>
      <c r="C292" s="171"/>
      <c r="D292" s="171">
        <v>4544955.5558388159</v>
      </c>
      <c r="E292" s="171"/>
      <c r="F292" s="171"/>
      <c r="G292" s="171"/>
    </row>
    <row r="293" spans="1:7" x14ac:dyDescent="0.25">
      <c r="A293" s="170"/>
      <c r="B293" s="171"/>
      <c r="C293" s="171"/>
      <c r="D293" s="171"/>
      <c r="E293" s="171"/>
      <c r="F293" s="171"/>
      <c r="G293" s="171"/>
    </row>
    <row r="294" spans="1:7" x14ac:dyDescent="0.25">
      <c r="A294" s="163" t="s">
        <v>86</v>
      </c>
      <c r="B294" s="164"/>
      <c r="C294" s="164"/>
      <c r="D294" s="164">
        <f>+D290+D292</f>
        <v>52871940.969543748</v>
      </c>
      <c r="E294" s="164"/>
      <c r="F294" s="171"/>
      <c r="G294" s="171"/>
    </row>
    <row r="295" spans="1:7" x14ac:dyDescent="0.25">
      <c r="A295" s="174"/>
      <c r="B295" s="175"/>
      <c r="C295" s="175"/>
      <c r="D295" s="175"/>
      <c r="E295" s="175"/>
      <c r="F295" s="175"/>
      <c r="G295" s="175"/>
    </row>
    <row r="296" spans="1:7" x14ac:dyDescent="0.25">
      <c r="A296" s="176" t="s">
        <v>9</v>
      </c>
      <c r="B296" s="176"/>
      <c r="C296" s="176"/>
      <c r="D296" s="176"/>
      <c r="E296" s="176"/>
      <c r="F296" s="176"/>
      <c r="G296" s="176"/>
    </row>
    <row r="298" spans="1:7" x14ac:dyDescent="0.25">
      <c r="A298" s="100" t="s">
        <v>129</v>
      </c>
      <c r="B298" s="160"/>
      <c r="C298" s="160"/>
      <c r="D298" s="160"/>
      <c r="E298" s="160"/>
      <c r="F298" s="160"/>
      <c r="G298" s="160"/>
    </row>
    <row r="299" spans="1:7" x14ac:dyDescent="0.25">
      <c r="A299" s="161" t="s">
        <v>107</v>
      </c>
      <c r="B299" s="161"/>
      <c r="C299" s="161"/>
      <c r="D299" s="161"/>
      <c r="E299" s="161"/>
      <c r="F299" s="161"/>
      <c r="G299" s="161"/>
    </row>
    <row r="300" spans="1:7" x14ac:dyDescent="0.25">
      <c r="A300" s="162">
        <v>2014</v>
      </c>
      <c r="B300" s="162"/>
      <c r="C300" s="162"/>
      <c r="D300" s="162"/>
      <c r="E300" s="162"/>
      <c r="F300" s="162"/>
      <c r="G300" s="162"/>
    </row>
    <row r="301" spans="1:7" x14ac:dyDescent="0.25">
      <c r="A301" s="163"/>
      <c r="B301" s="164"/>
      <c r="C301" s="164"/>
      <c r="D301" s="164"/>
      <c r="E301" s="164"/>
      <c r="F301" s="164"/>
      <c r="G301" s="165" t="s">
        <v>108</v>
      </c>
    </row>
    <row r="302" spans="1:7" ht="60" x14ac:dyDescent="0.25">
      <c r="A302" s="166" t="s">
        <v>109</v>
      </c>
      <c r="B302" s="167" t="s">
        <v>51</v>
      </c>
      <c r="C302" s="167" t="s">
        <v>110</v>
      </c>
      <c r="D302" s="167" t="s">
        <v>111</v>
      </c>
      <c r="E302" s="167" t="s">
        <v>112</v>
      </c>
      <c r="F302" s="167" t="s">
        <v>113</v>
      </c>
      <c r="G302" s="167" t="s">
        <v>114</v>
      </c>
    </row>
    <row r="303" spans="1:7" x14ac:dyDescent="0.25">
      <c r="A303" s="168"/>
      <c r="B303" s="169"/>
      <c r="C303" s="169"/>
      <c r="D303" s="169"/>
      <c r="E303" s="169"/>
      <c r="F303" s="169"/>
      <c r="G303" s="169"/>
    </row>
    <row r="304" spans="1:7" x14ac:dyDescent="0.25">
      <c r="A304" s="170" t="s">
        <v>69</v>
      </c>
      <c r="B304" s="171">
        <v>412299.40704884153</v>
      </c>
      <c r="C304" s="171">
        <v>225126.43556761835</v>
      </c>
      <c r="D304" s="171">
        <v>187172.97148122318</v>
      </c>
      <c r="E304" s="171">
        <v>43212.394762232514</v>
      </c>
      <c r="F304" s="171">
        <v>5820.2426168348829</v>
      </c>
      <c r="G304" s="171">
        <v>138140.33410215579</v>
      </c>
    </row>
    <row r="305" spans="1:7" x14ac:dyDescent="0.25">
      <c r="A305" s="170" t="s">
        <v>70</v>
      </c>
      <c r="B305" s="171">
        <v>80968.367959038384</v>
      </c>
      <c r="C305" s="171">
        <v>33421.664160237247</v>
      </c>
      <c r="D305" s="171">
        <v>47546.703798801136</v>
      </c>
      <c r="E305" s="171">
        <v>5577.7439188794524</v>
      </c>
      <c r="F305" s="171">
        <v>572.54473786315475</v>
      </c>
      <c r="G305" s="171">
        <v>41396.415142058526</v>
      </c>
    </row>
    <row r="306" spans="1:7" x14ac:dyDescent="0.25">
      <c r="A306" s="170" t="s">
        <v>71</v>
      </c>
      <c r="B306" s="171">
        <v>21437928.771253448</v>
      </c>
      <c r="C306" s="171">
        <v>13405086.285874883</v>
      </c>
      <c r="D306" s="171">
        <v>8032842.4853785653</v>
      </c>
      <c r="E306" s="171">
        <v>2443549.7210227083</v>
      </c>
      <c r="F306" s="171">
        <v>202553.85376318666</v>
      </c>
      <c r="G306" s="171">
        <v>5386738.9105926706</v>
      </c>
    </row>
    <row r="307" spans="1:7" x14ac:dyDescent="0.25">
      <c r="A307" s="172" t="s">
        <v>115</v>
      </c>
      <c r="B307" s="171">
        <v>2330151.7353683463</v>
      </c>
      <c r="C307" s="171">
        <v>1159061.5821985558</v>
      </c>
      <c r="D307" s="171">
        <v>1171090.1531697905</v>
      </c>
      <c r="E307" s="171">
        <v>327484.26075923943</v>
      </c>
      <c r="F307" s="171">
        <v>35517.492787364914</v>
      </c>
      <c r="G307" s="171">
        <v>808088.39962318621</v>
      </c>
    </row>
    <row r="308" spans="1:7" ht="24" x14ac:dyDescent="0.25">
      <c r="A308" s="173" t="s">
        <v>116</v>
      </c>
      <c r="B308" s="171">
        <v>835225.67422933714</v>
      </c>
      <c r="C308" s="171">
        <v>294652.44205861172</v>
      </c>
      <c r="D308" s="171">
        <v>540573.23217072547</v>
      </c>
      <c r="E308" s="171">
        <v>140653.41612771191</v>
      </c>
      <c r="F308" s="171">
        <v>23347.510200801207</v>
      </c>
      <c r="G308" s="171">
        <v>376572.3058422124</v>
      </c>
    </row>
    <row r="309" spans="1:7" x14ac:dyDescent="0.25">
      <c r="A309" s="173" t="s">
        <v>73</v>
      </c>
      <c r="B309" s="171">
        <v>8199745.6815795638</v>
      </c>
      <c r="C309" s="171">
        <v>4937185.5123205185</v>
      </c>
      <c r="D309" s="171">
        <v>3262560.1692590453</v>
      </c>
      <c r="E309" s="171">
        <v>986049.91412507591</v>
      </c>
      <c r="F309" s="171">
        <v>70995.588008193008</v>
      </c>
      <c r="G309" s="171">
        <v>2205514.6671257764</v>
      </c>
    </row>
    <row r="310" spans="1:7" x14ac:dyDescent="0.25">
      <c r="A310" s="173" t="s">
        <v>74</v>
      </c>
      <c r="B310" s="171">
        <v>11042215.403188981</v>
      </c>
      <c r="C310" s="171">
        <v>5327855.9559799582</v>
      </c>
      <c r="D310" s="171">
        <v>5714359.4472090229</v>
      </c>
      <c r="E310" s="171">
        <v>3090376.4552291664</v>
      </c>
      <c r="F310" s="171">
        <v>343379.99213654542</v>
      </c>
      <c r="G310" s="171">
        <v>2280602.999843311</v>
      </c>
    </row>
    <row r="311" spans="1:7" x14ac:dyDescent="0.25">
      <c r="A311" s="170" t="s">
        <v>75</v>
      </c>
      <c r="B311" s="171">
        <v>4357633.0017680591</v>
      </c>
      <c r="C311" s="171">
        <v>2178982.5374253453</v>
      </c>
      <c r="D311" s="171">
        <v>2178650.4643427138</v>
      </c>
      <c r="E311" s="171">
        <v>491955.32067662122</v>
      </c>
      <c r="F311" s="171">
        <v>40880.005490971918</v>
      </c>
      <c r="G311" s="171">
        <v>1645815.1381751206</v>
      </c>
    </row>
    <row r="312" spans="1:7" x14ac:dyDescent="0.25">
      <c r="A312" s="170" t="s">
        <v>76</v>
      </c>
      <c r="B312" s="171">
        <v>4553139.5982101541</v>
      </c>
      <c r="C312" s="171">
        <v>2369839.0379187129</v>
      </c>
      <c r="D312" s="171">
        <v>2183300.5602914412</v>
      </c>
      <c r="E312" s="171">
        <v>869237.34954414808</v>
      </c>
      <c r="F312" s="171">
        <v>51230.365525648303</v>
      </c>
      <c r="G312" s="171">
        <v>1262832.845221645</v>
      </c>
    </row>
    <row r="313" spans="1:7" x14ac:dyDescent="0.25">
      <c r="A313" s="172" t="s">
        <v>77</v>
      </c>
      <c r="B313" s="171">
        <v>5413503.4668760365</v>
      </c>
      <c r="C313" s="171">
        <v>2765310.1015325664</v>
      </c>
      <c r="D313" s="171">
        <v>2648193.3653434701</v>
      </c>
      <c r="E313" s="171">
        <v>1834613.8885416547</v>
      </c>
      <c r="F313" s="171">
        <v>109681.6811085173</v>
      </c>
      <c r="G313" s="171">
        <v>703897.7956932981</v>
      </c>
    </row>
    <row r="314" spans="1:7" x14ac:dyDescent="0.25">
      <c r="A314" s="170" t="s">
        <v>78</v>
      </c>
      <c r="B314" s="171">
        <v>6660852.2449875781</v>
      </c>
      <c r="C314" s="171">
        <v>2702597.5826047142</v>
      </c>
      <c r="D314" s="171">
        <v>3958254.6623828639</v>
      </c>
      <c r="E314" s="171">
        <v>1471203.186935591</v>
      </c>
      <c r="F314" s="171">
        <v>113355.93882488979</v>
      </c>
      <c r="G314" s="171">
        <v>2373695.5366223832</v>
      </c>
    </row>
    <row r="315" spans="1:7" x14ac:dyDescent="0.25">
      <c r="A315" s="170" t="s">
        <v>96</v>
      </c>
      <c r="B315" s="171">
        <v>7016741.3844723571</v>
      </c>
      <c r="C315" s="171">
        <v>753123.34312402969</v>
      </c>
      <c r="D315" s="171">
        <v>6263618.041348327</v>
      </c>
      <c r="E315" s="171">
        <v>136429.06449707592</v>
      </c>
      <c r="F315" s="171">
        <v>274105.9738237487</v>
      </c>
      <c r="G315" s="171">
        <v>5853083.0030275024</v>
      </c>
    </row>
    <row r="316" spans="1:7" x14ac:dyDescent="0.25">
      <c r="A316" s="170" t="s">
        <v>117</v>
      </c>
      <c r="B316" s="171">
        <v>4405361.9321369473</v>
      </c>
      <c r="C316" s="171">
        <v>1471520.5043936488</v>
      </c>
      <c r="D316" s="171">
        <v>2933841.4277432985</v>
      </c>
      <c r="E316" s="171">
        <v>1141888.3356993252</v>
      </c>
      <c r="F316" s="171">
        <v>90622.896197644048</v>
      </c>
      <c r="G316" s="171">
        <v>1701330.1958463292</v>
      </c>
    </row>
    <row r="317" spans="1:7" x14ac:dyDescent="0.25">
      <c r="A317" s="170" t="s">
        <v>118</v>
      </c>
      <c r="B317" s="171">
        <v>4919621.5224983813</v>
      </c>
      <c r="C317" s="171">
        <v>1217137.0457113639</v>
      </c>
      <c r="D317" s="171">
        <v>3702484.4767870177</v>
      </c>
      <c r="E317" s="171">
        <v>2713847.8213142483</v>
      </c>
      <c r="F317" s="171">
        <v>74652.052265975202</v>
      </c>
      <c r="G317" s="171">
        <v>913984.60320679424</v>
      </c>
    </row>
    <row r="318" spans="1:7" x14ac:dyDescent="0.25">
      <c r="A318" s="170" t="s">
        <v>81</v>
      </c>
      <c r="B318" s="171">
        <v>4485117.6254403368</v>
      </c>
      <c r="C318" s="171">
        <v>1755653.1825914693</v>
      </c>
      <c r="D318" s="171">
        <v>2729464.4428488677</v>
      </c>
      <c r="E318" s="171">
        <v>1895220.9507710808</v>
      </c>
      <c r="F318" s="171">
        <v>475095.67370786937</v>
      </c>
      <c r="G318" s="171">
        <v>359147.81836991757</v>
      </c>
    </row>
    <row r="319" spans="1:7" x14ac:dyDescent="0.25">
      <c r="A319" s="170" t="s">
        <v>82</v>
      </c>
      <c r="B319" s="171">
        <v>3331405.187244656</v>
      </c>
      <c r="C319" s="171">
        <v>1086021.3586008279</v>
      </c>
      <c r="D319" s="171">
        <v>2245383.8286438282</v>
      </c>
      <c r="E319" s="171">
        <v>1729724.8347927097</v>
      </c>
      <c r="F319" s="171">
        <v>54833.495269441308</v>
      </c>
      <c r="G319" s="171">
        <v>460825.49858167721</v>
      </c>
    </row>
    <row r="320" spans="1:7" x14ac:dyDescent="0.25">
      <c r="A320" s="170" t="s">
        <v>83</v>
      </c>
      <c r="B320" s="171">
        <v>5026341.6974000456</v>
      </c>
      <c r="C320" s="171">
        <v>2577547.1076428564</v>
      </c>
      <c r="D320" s="171">
        <v>2448794.5897571892</v>
      </c>
      <c r="E320" s="171">
        <v>1512711.8481410169</v>
      </c>
      <c r="F320" s="171">
        <v>54747.540836562679</v>
      </c>
      <c r="G320" s="171">
        <v>881335.20077960961</v>
      </c>
    </row>
    <row r="321" spans="1:7" x14ac:dyDescent="0.25">
      <c r="A321" s="170" t="s">
        <v>119</v>
      </c>
      <c r="B321" s="171">
        <v>2431126.8701496716</v>
      </c>
      <c r="C321" s="171">
        <v>1044593.3928427704</v>
      </c>
      <c r="D321" s="171">
        <v>1386533.477306901</v>
      </c>
      <c r="E321" s="171">
        <v>452171.36372263334</v>
      </c>
      <c r="F321" s="171">
        <v>33127.882905422601</v>
      </c>
      <c r="G321" s="171">
        <v>901234.23067884508</v>
      </c>
    </row>
    <row r="322" spans="1:7" x14ac:dyDescent="0.25">
      <c r="A322" s="170" t="s">
        <v>120</v>
      </c>
      <c r="B322" s="171">
        <v>244679.60127991374</v>
      </c>
      <c r="C322" s="171">
        <v>0</v>
      </c>
      <c r="D322" s="171">
        <v>244679.60127991374</v>
      </c>
      <c r="E322" s="171">
        <v>244679.60127991374</v>
      </c>
      <c r="F322" s="171">
        <v>0</v>
      </c>
      <c r="G322" s="171">
        <v>0</v>
      </c>
    </row>
    <row r="323" spans="1:7" x14ac:dyDescent="0.25">
      <c r="A323" s="163" t="s">
        <v>85</v>
      </c>
      <c r="B323" s="164">
        <f>SUM(B304:B322)</f>
        <v>97184059.173091695</v>
      </c>
      <c r="C323" s="164">
        <f t="shared" ref="C323:G323" si="9">SUM(C304:C322)</f>
        <v>45304715.072548695</v>
      </c>
      <c r="D323" s="164">
        <f t="shared" si="9"/>
        <v>51879344.100543007</v>
      </c>
      <c r="E323" s="164">
        <f t="shared" si="9"/>
        <v>21530587.471861038</v>
      </c>
      <c r="F323" s="164">
        <f t="shared" si="9"/>
        <v>2054520.7302074807</v>
      </c>
      <c r="G323" s="164">
        <f t="shared" si="9"/>
        <v>28294235.898474496</v>
      </c>
    </row>
    <row r="324" spans="1:7" x14ac:dyDescent="0.25">
      <c r="A324" s="170"/>
      <c r="B324" s="171"/>
      <c r="C324" s="171"/>
      <c r="D324" s="171"/>
      <c r="E324" s="171"/>
      <c r="F324" s="171"/>
      <c r="G324" s="171"/>
    </row>
    <row r="325" spans="1:7" x14ac:dyDescent="0.25">
      <c r="A325" s="170" t="s">
        <v>57</v>
      </c>
      <c r="B325" s="171"/>
      <c r="C325" s="171"/>
      <c r="D325" s="171">
        <v>5168982.621424689</v>
      </c>
      <c r="E325" s="171"/>
      <c r="F325" s="171"/>
      <c r="G325" s="171"/>
    </row>
    <row r="326" spans="1:7" x14ac:dyDescent="0.25">
      <c r="A326" s="170"/>
      <c r="B326" s="171"/>
      <c r="C326" s="171"/>
      <c r="D326" s="171"/>
      <c r="E326" s="171"/>
      <c r="F326" s="171"/>
      <c r="G326" s="171"/>
    </row>
    <row r="327" spans="1:7" x14ac:dyDescent="0.25">
      <c r="A327" s="163" t="s">
        <v>86</v>
      </c>
      <c r="B327" s="164"/>
      <c r="C327" s="164"/>
      <c r="D327" s="164">
        <f>+D323+D325</f>
        <v>57048326.721967697</v>
      </c>
      <c r="E327" s="164"/>
      <c r="F327" s="171"/>
      <c r="G327" s="171"/>
    </row>
    <row r="328" spans="1:7" x14ac:dyDescent="0.25">
      <c r="A328" s="174"/>
      <c r="B328" s="175"/>
      <c r="C328" s="175"/>
      <c r="D328" s="175"/>
      <c r="E328" s="175"/>
      <c r="F328" s="175"/>
      <c r="G328" s="175"/>
    </row>
    <row r="329" spans="1:7" x14ac:dyDescent="0.25">
      <c r="A329" s="176" t="s">
        <v>9</v>
      </c>
      <c r="B329" s="176"/>
      <c r="C329" s="176"/>
      <c r="D329" s="176"/>
      <c r="E329" s="176"/>
      <c r="F329" s="176"/>
      <c r="G329" s="176"/>
    </row>
    <row r="331" spans="1:7" x14ac:dyDescent="0.25">
      <c r="A331" s="177" t="s">
        <v>130</v>
      </c>
      <c r="B331" s="58"/>
      <c r="C331" s="58"/>
      <c r="D331" s="58"/>
      <c r="E331" s="58"/>
      <c r="F331" s="58"/>
      <c r="G331" s="58"/>
    </row>
    <row r="332" spans="1:7" x14ac:dyDescent="0.25">
      <c r="A332" s="161" t="s">
        <v>131</v>
      </c>
      <c r="B332" s="161"/>
      <c r="C332" s="161"/>
      <c r="D332" s="161"/>
      <c r="E332" s="161"/>
      <c r="F332" s="161"/>
      <c r="G332" s="161"/>
    </row>
    <row r="333" spans="1:7" x14ac:dyDescent="0.25">
      <c r="A333" s="178">
        <v>2015</v>
      </c>
      <c r="B333" s="179"/>
      <c r="C333" s="179"/>
      <c r="D333" s="179"/>
      <c r="E333" s="179"/>
      <c r="F333" s="179"/>
      <c r="G333" s="179"/>
    </row>
    <row r="334" spans="1:7" x14ac:dyDescent="0.25">
      <c r="A334" s="177"/>
      <c r="B334" s="57"/>
      <c r="C334" s="57"/>
      <c r="D334" s="57"/>
      <c r="E334" s="57"/>
      <c r="F334" s="57"/>
      <c r="G334" s="180" t="s">
        <v>108</v>
      </c>
    </row>
    <row r="335" spans="1:7" ht="60" x14ac:dyDescent="0.25">
      <c r="A335" s="12" t="s">
        <v>109</v>
      </c>
      <c r="B335" s="181" t="s">
        <v>51</v>
      </c>
      <c r="C335" s="181" t="s">
        <v>110</v>
      </c>
      <c r="D335" s="181" t="s">
        <v>111</v>
      </c>
      <c r="E335" s="181" t="s">
        <v>112</v>
      </c>
      <c r="F335" s="181" t="s">
        <v>113</v>
      </c>
      <c r="G335" s="181" t="s">
        <v>114</v>
      </c>
    </row>
    <row r="336" spans="1:7" x14ac:dyDescent="0.25">
      <c r="A336" s="182"/>
      <c r="B336" s="183"/>
      <c r="C336" s="183"/>
      <c r="D336" s="183"/>
      <c r="E336" s="183"/>
      <c r="F336" s="183"/>
      <c r="G336" s="183"/>
    </row>
    <row r="337" spans="1:7" x14ac:dyDescent="0.25">
      <c r="A337" s="184" t="s">
        <v>69</v>
      </c>
      <c r="B337" s="77">
        <f>SUM(B338:B342)</f>
        <v>485966.87180414755</v>
      </c>
      <c r="C337" s="77">
        <f t="shared" ref="C337:G337" si="10">SUM(C338:C342)</f>
        <v>284326.31340025156</v>
      </c>
      <c r="D337" s="77">
        <f t="shared" si="10"/>
        <v>201640.55840389599</v>
      </c>
      <c r="E337" s="77">
        <f t="shared" si="10"/>
        <v>43592.781875442895</v>
      </c>
      <c r="F337" s="77">
        <f t="shared" si="10"/>
        <v>8889.0862092577008</v>
      </c>
      <c r="G337" s="77">
        <f t="shared" si="10"/>
        <v>149158.69031919542</v>
      </c>
    </row>
    <row r="338" spans="1:7" x14ac:dyDescent="0.25">
      <c r="A338" s="73" t="s">
        <v>132</v>
      </c>
      <c r="B338" s="69">
        <v>49807.122059503556</v>
      </c>
      <c r="C338" s="69">
        <v>17108.500513734652</v>
      </c>
      <c r="D338" s="69">
        <v>32698.621545768903</v>
      </c>
      <c r="E338" s="69">
        <v>13909.790157686162</v>
      </c>
      <c r="F338" s="69">
        <v>107.60721520159726</v>
      </c>
      <c r="G338" s="69">
        <v>18681.224172881142</v>
      </c>
    </row>
    <row r="339" spans="1:7" x14ac:dyDescent="0.25">
      <c r="A339" s="73" t="s">
        <v>133</v>
      </c>
      <c r="B339" s="69">
        <v>381650.00366082852</v>
      </c>
      <c r="C339" s="69">
        <v>242825.34612626489</v>
      </c>
      <c r="D339" s="69">
        <v>138824.65753456362</v>
      </c>
      <c r="E339" s="69">
        <v>13175.42008442841</v>
      </c>
      <c r="F339" s="69">
        <v>8272.5842514487049</v>
      </c>
      <c r="G339" s="69">
        <v>117376.65319868652</v>
      </c>
    </row>
    <row r="340" spans="1:7" x14ac:dyDescent="0.25">
      <c r="A340" s="73" t="s">
        <v>134</v>
      </c>
      <c r="B340" s="69">
        <v>39003.724165118016</v>
      </c>
      <c r="C340" s="69">
        <v>17941.713115954288</v>
      </c>
      <c r="D340" s="69">
        <v>21062.011049163728</v>
      </c>
      <c r="E340" s="69">
        <v>10296.983179591156</v>
      </c>
      <c r="F340" s="69">
        <v>468.04468998141618</v>
      </c>
      <c r="G340" s="69">
        <v>10296.983179591156</v>
      </c>
    </row>
    <row r="341" spans="1:7" x14ac:dyDescent="0.25">
      <c r="A341" s="73" t="s">
        <v>135</v>
      </c>
      <c r="B341" s="69">
        <v>15446.30391869746</v>
      </c>
      <c r="C341" s="69">
        <v>6423.0783926046488</v>
      </c>
      <c r="D341" s="69">
        <v>9023.2255260928105</v>
      </c>
      <c r="E341" s="69">
        <v>6201.0177426332575</v>
      </c>
      <c r="F341" s="69">
        <v>40.850052625982549</v>
      </c>
      <c r="G341" s="69">
        <v>2781.3577308335703</v>
      </c>
    </row>
    <row r="342" spans="1:7" x14ac:dyDescent="0.25">
      <c r="A342" s="73" t="s">
        <v>136</v>
      </c>
      <c r="B342" s="69">
        <v>59.717999999999996</v>
      </c>
      <c r="C342" s="69">
        <v>27.675251693072823</v>
      </c>
      <c r="D342" s="69">
        <v>32.042748306927173</v>
      </c>
      <c r="E342" s="69">
        <v>9.5707111039076356</v>
      </c>
      <c r="F342" s="69">
        <v>0</v>
      </c>
      <c r="G342" s="69">
        <v>22.472037203019539</v>
      </c>
    </row>
    <row r="343" spans="1:7" x14ac:dyDescent="0.25">
      <c r="A343" s="184" t="s">
        <v>70</v>
      </c>
      <c r="B343" s="77">
        <f>+B344</f>
        <v>115064.56282367509</v>
      </c>
      <c r="C343" s="77">
        <f t="shared" ref="C343:G343" si="11">+C344</f>
        <v>49121.12915864493</v>
      </c>
      <c r="D343" s="77">
        <f t="shared" si="11"/>
        <v>65943.43366503017</v>
      </c>
      <c r="E343" s="77">
        <f t="shared" si="11"/>
        <v>6698.3357943606725</v>
      </c>
      <c r="F343" s="77">
        <f t="shared" si="11"/>
        <v>917.58024580283166</v>
      </c>
      <c r="G343" s="77">
        <f t="shared" si="11"/>
        <v>58327.517624866661</v>
      </c>
    </row>
    <row r="344" spans="1:7" x14ac:dyDescent="0.25">
      <c r="A344" s="73" t="s">
        <v>137</v>
      </c>
      <c r="B344" s="69">
        <v>115064.56282367509</v>
      </c>
      <c r="C344" s="69">
        <v>49121.12915864493</v>
      </c>
      <c r="D344" s="69">
        <v>65943.43366503017</v>
      </c>
      <c r="E344" s="69">
        <v>6698.3357943606725</v>
      </c>
      <c r="F344" s="69">
        <v>917.58024580283166</v>
      </c>
      <c r="G344" s="69">
        <v>58327.517624866661</v>
      </c>
    </row>
    <row r="345" spans="1:7" x14ac:dyDescent="0.25">
      <c r="A345" s="184" t="s">
        <v>71</v>
      </c>
      <c r="B345" s="77">
        <f t="shared" ref="B345:G345" si="12">SUM(B346:B365)</f>
        <v>22836734.079725526</v>
      </c>
      <c r="C345" s="77">
        <f t="shared" si="12"/>
        <v>15042451.45836319</v>
      </c>
      <c r="D345" s="77">
        <f t="shared" si="12"/>
        <v>7794282.6213623416</v>
      </c>
      <c r="E345" s="77">
        <f t="shared" si="12"/>
        <v>2516914.7290547299</v>
      </c>
      <c r="F345" s="77">
        <f t="shared" si="12"/>
        <v>226440.58417680542</v>
      </c>
      <c r="G345" s="77">
        <f t="shared" si="12"/>
        <v>5050927.3081308063</v>
      </c>
    </row>
    <row r="346" spans="1:7" x14ac:dyDescent="0.25">
      <c r="A346" s="185" t="s">
        <v>138</v>
      </c>
      <c r="B346" s="69">
        <v>6767891.3427754194</v>
      </c>
      <c r="C346" s="69">
        <v>5052907.6765161278</v>
      </c>
      <c r="D346" s="69">
        <v>1714983.6662592916</v>
      </c>
      <c r="E346" s="69">
        <v>590055.65165644104</v>
      </c>
      <c r="F346" s="69">
        <v>53593.96659103033</v>
      </c>
      <c r="G346" s="69">
        <v>1071334.0480118203</v>
      </c>
    </row>
    <row r="347" spans="1:7" x14ac:dyDescent="0.25">
      <c r="A347" s="186" t="s">
        <v>139</v>
      </c>
      <c r="B347" s="69">
        <v>1392202.8735901036</v>
      </c>
      <c r="C347" s="69">
        <v>707673.04829583887</v>
      </c>
      <c r="D347" s="69">
        <v>684529.82529426471</v>
      </c>
      <c r="E347" s="69">
        <v>117202.37703549447</v>
      </c>
      <c r="F347" s="69">
        <v>22400.091987762073</v>
      </c>
      <c r="G347" s="69">
        <v>544927.35627100826</v>
      </c>
    </row>
    <row r="348" spans="1:7" x14ac:dyDescent="0.25">
      <c r="A348" s="186" t="s">
        <v>140</v>
      </c>
      <c r="B348" s="69">
        <v>370290.3432291951</v>
      </c>
      <c r="C348" s="69">
        <v>217626.78066979014</v>
      </c>
      <c r="D348" s="69">
        <v>152663.56255940496</v>
      </c>
      <c r="E348" s="69">
        <v>61286.054821118014</v>
      </c>
      <c r="F348" s="69">
        <v>5148.0286049739134</v>
      </c>
      <c r="G348" s="69">
        <v>86229.479133313042</v>
      </c>
    </row>
    <row r="349" spans="1:7" x14ac:dyDescent="0.25">
      <c r="A349" s="186" t="s">
        <v>141</v>
      </c>
      <c r="B349" s="69">
        <v>3685264.7306811353</v>
      </c>
      <c r="C349" s="69">
        <v>2044061.7515355784</v>
      </c>
      <c r="D349" s="69">
        <v>1641202.9791455569</v>
      </c>
      <c r="E349" s="69">
        <v>614919.5477227004</v>
      </c>
      <c r="F349" s="69">
        <v>32035.919268172034</v>
      </c>
      <c r="G349" s="69">
        <v>994247.51215468452</v>
      </c>
    </row>
    <row r="350" spans="1:7" ht="36" x14ac:dyDescent="0.25">
      <c r="A350" s="186" t="s">
        <v>142</v>
      </c>
      <c r="B350" s="69">
        <v>441042.98776972404</v>
      </c>
      <c r="C350" s="69">
        <v>269698.23635182809</v>
      </c>
      <c r="D350" s="69">
        <v>171344.75141789595</v>
      </c>
      <c r="E350" s="69">
        <v>76585.911618605009</v>
      </c>
      <c r="F350" s="69">
        <v>4493.3064183014676</v>
      </c>
      <c r="G350" s="69">
        <v>90265.53338098948</v>
      </c>
    </row>
    <row r="351" spans="1:7" ht="24" x14ac:dyDescent="0.25">
      <c r="A351" s="186" t="s">
        <v>143</v>
      </c>
      <c r="B351" s="69">
        <v>361916.2065270734</v>
      </c>
      <c r="C351" s="69">
        <v>220206.71120115419</v>
      </c>
      <c r="D351" s="69">
        <v>141709.49532591921</v>
      </c>
      <c r="E351" s="69">
        <v>37694.207623256392</v>
      </c>
      <c r="F351" s="69">
        <v>3367.8673477823577</v>
      </c>
      <c r="G351" s="69">
        <v>100647.42035488045</v>
      </c>
    </row>
    <row r="352" spans="1:7" x14ac:dyDescent="0.25">
      <c r="A352" s="186" t="s">
        <v>144</v>
      </c>
      <c r="B352" s="69">
        <v>527489.94652895443</v>
      </c>
      <c r="C352" s="69">
        <v>369581.44305302174</v>
      </c>
      <c r="D352" s="69">
        <v>157908.5034759327</v>
      </c>
      <c r="E352" s="69">
        <v>46659.530502561181</v>
      </c>
      <c r="F352" s="69">
        <v>4406.1057859561415</v>
      </c>
      <c r="G352" s="69">
        <v>106842.86718741537</v>
      </c>
    </row>
    <row r="353" spans="1:7" x14ac:dyDescent="0.25">
      <c r="A353" s="186" t="s">
        <v>145</v>
      </c>
      <c r="B353" s="69">
        <v>389394.22547057539</v>
      </c>
      <c r="C353" s="69">
        <v>211231.55633410744</v>
      </c>
      <c r="D353" s="69">
        <v>178162.66913646794</v>
      </c>
      <c r="E353" s="69">
        <v>58059.05602452009</v>
      </c>
      <c r="F353" s="69">
        <v>6462.9746966070616</v>
      </c>
      <c r="G353" s="69">
        <v>113640.63841534079</v>
      </c>
    </row>
    <row r="354" spans="1:7" ht="24" x14ac:dyDescent="0.25">
      <c r="A354" s="186" t="s">
        <v>146</v>
      </c>
      <c r="B354" s="69">
        <v>2492815.9989878214</v>
      </c>
      <c r="C354" s="69">
        <v>1867617.2015213231</v>
      </c>
      <c r="D354" s="69">
        <v>625198.79746649833</v>
      </c>
      <c r="E354" s="69">
        <v>115114.42449850078</v>
      </c>
      <c r="F354" s="69">
        <v>19656.05557793504</v>
      </c>
      <c r="G354" s="69">
        <v>490428.3173900625</v>
      </c>
    </row>
    <row r="355" spans="1:7" x14ac:dyDescent="0.25">
      <c r="A355" s="186" t="s">
        <v>147</v>
      </c>
      <c r="B355" s="69">
        <v>781337.91827314708</v>
      </c>
      <c r="C355" s="69">
        <v>490425.27462365263</v>
      </c>
      <c r="D355" s="69">
        <v>290912.64364949445</v>
      </c>
      <c r="E355" s="69">
        <v>89039.475157894587</v>
      </c>
      <c r="F355" s="69">
        <v>8970.0425662778216</v>
      </c>
      <c r="G355" s="69">
        <v>192903.12592532203</v>
      </c>
    </row>
    <row r="356" spans="1:7" ht="24" x14ac:dyDescent="0.25">
      <c r="A356" s="186" t="s">
        <v>148</v>
      </c>
      <c r="B356" s="69">
        <v>183568.330380531</v>
      </c>
      <c r="C356" s="69">
        <v>107847.46119085606</v>
      </c>
      <c r="D356" s="69">
        <v>75720.869189674937</v>
      </c>
      <c r="E356" s="69">
        <v>36338.049588581314</v>
      </c>
      <c r="F356" s="69">
        <v>2959.4026289839135</v>
      </c>
      <c r="G356" s="69">
        <v>36423.416972109706</v>
      </c>
    </row>
    <row r="357" spans="1:7" x14ac:dyDescent="0.25">
      <c r="A357" s="186" t="s">
        <v>149</v>
      </c>
      <c r="B357" s="69">
        <v>613132.19000897661</v>
      </c>
      <c r="C357" s="69">
        <v>472392.66025200213</v>
      </c>
      <c r="D357" s="69">
        <v>140739.52975697449</v>
      </c>
      <c r="E357" s="69">
        <v>78917.006115967466</v>
      </c>
      <c r="F357" s="69">
        <v>8975.863954403967</v>
      </c>
      <c r="G357" s="69">
        <v>52846.659686603052</v>
      </c>
    </row>
    <row r="358" spans="1:7" x14ac:dyDescent="0.25">
      <c r="A358" s="186" t="s">
        <v>150</v>
      </c>
      <c r="B358" s="69">
        <v>585058.00650412752</v>
      </c>
      <c r="C358" s="69">
        <v>299052.23906162329</v>
      </c>
      <c r="D358" s="69">
        <v>286005.76744250424</v>
      </c>
      <c r="E358" s="69">
        <v>56881.648061093867</v>
      </c>
      <c r="F358" s="69">
        <v>4235.867408804862</v>
      </c>
      <c r="G358" s="69">
        <v>224888.2519726055</v>
      </c>
    </row>
    <row r="359" spans="1:7" x14ac:dyDescent="0.25">
      <c r="A359" s="186" t="s">
        <v>151</v>
      </c>
      <c r="B359" s="69">
        <v>2195901.7018148578</v>
      </c>
      <c r="C359" s="69">
        <v>1559386.7347700011</v>
      </c>
      <c r="D359" s="69">
        <v>636514.96704485663</v>
      </c>
      <c r="E359" s="69">
        <v>255633.65982225325</v>
      </c>
      <c r="F359" s="69">
        <v>21731.002070317172</v>
      </c>
      <c r="G359" s="69">
        <v>359150.30515228619</v>
      </c>
    </row>
    <row r="360" spans="1:7" x14ac:dyDescent="0.25">
      <c r="A360" s="186" t="s">
        <v>152</v>
      </c>
      <c r="B360" s="69">
        <v>702307.68098487356</v>
      </c>
      <c r="C360" s="69">
        <v>381099.89577536529</v>
      </c>
      <c r="D360" s="69">
        <v>321207.78520950826</v>
      </c>
      <c r="E360" s="69">
        <v>130948.57572263085</v>
      </c>
      <c r="F360" s="69">
        <v>9885.1056273744416</v>
      </c>
      <c r="G360" s="69">
        <v>180374.103859503</v>
      </c>
    </row>
    <row r="361" spans="1:7" ht="36" x14ac:dyDescent="0.25">
      <c r="A361" s="186" t="s">
        <v>153</v>
      </c>
      <c r="B361" s="69">
        <v>880708.58379628044</v>
      </c>
      <c r="C361" s="69">
        <v>507425.64989195968</v>
      </c>
      <c r="D361" s="69">
        <v>373282.93390432076</v>
      </c>
      <c r="E361" s="69">
        <v>89202.018785398715</v>
      </c>
      <c r="F361" s="69">
        <v>12296.69870537484</v>
      </c>
      <c r="G361" s="69">
        <v>271784.21641354717</v>
      </c>
    </row>
    <row r="362" spans="1:7" x14ac:dyDescent="0.25">
      <c r="A362" s="186" t="s">
        <v>154</v>
      </c>
      <c r="B362" s="69">
        <v>122839.15190266825</v>
      </c>
      <c r="C362" s="69">
        <v>81028.981427021543</v>
      </c>
      <c r="D362" s="69">
        <v>41810.170475646708</v>
      </c>
      <c r="E362" s="69">
        <v>20164.696802317107</v>
      </c>
      <c r="F362" s="69">
        <v>1807.4188278534773</v>
      </c>
      <c r="G362" s="69">
        <v>19838.054845476123</v>
      </c>
    </row>
    <row r="363" spans="1:7" x14ac:dyDescent="0.25">
      <c r="A363" s="186" t="s">
        <v>155</v>
      </c>
      <c r="B363" s="69">
        <v>109501.13481035746</v>
      </c>
      <c r="C363" s="69">
        <v>56906.548297817892</v>
      </c>
      <c r="D363" s="69">
        <v>52594.586512539565</v>
      </c>
      <c r="E363" s="69">
        <v>11914.631248795371</v>
      </c>
      <c r="F363" s="69">
        <v>1270.8939998715064</v>
      </c>
      <c r="G363" s="69">
        <v>39409.061263872689</v>
      </c>
    </row>
    <row r="364" spans="1:7" x14ac:dyDescent="0.25">
      <c r="A364" s="186" t="s">
        <v>156</v>
      </c>
      <c r="B364" s="69">
        <v>10396.888895602908</v>
      </c>
      <c r="C364" s="69">
        <v>7466.7490424104453</v>
      </c>
      <c r="D364" s="69">
        <v>2930.1398531924624</v>
      </c>
      <c r="E364" s="69">
        <v>962.37620866321242</v>
      </c>
      <c r="F364" s="69">
        <v>180.6471542518656</v>
      </c>
      <c r="G364" s="69">
        <v>1787.1164902773844</v>
      </c>
    </row>
    <row r="365" spans="1:7" x14ac:dyDescent="0.25">
      <c r="A365" s="54" t="s">
        <v>157</v>
      </c>
      <c r="B365" s="69">
        <v>223673.83679410408</v>
      </c>
      <c r="C365" s="69">
        <v>118814.85855170683</v>
      </c>
      <c r="D365" s="69">
        <v>104858.97824239725</v>
      </c>
      <c r="E365" s="69">
        <v>29335.830037936397</v>
      </c>
      <c r="F365" s="69">
        <v>2563.3249547711421</v>
      </c>
      <c r="G365" s="69">
        <v>72959.823249689711</v>
      </c>
    </row>
    <row r="366" spans="1:7" x14ac:dyDescent="0.25">
      <c r="A366" s="187" t="s">
        <v>115</v>
      </c>
      <c r="B366" s="77">
        <f>+B367+B368</f>
        <v>2531224.3223314709</v>
      </c>
      <c r="C366" s="77">
        <f t="shared" ref="C366:G366" si="13">+C367+C368</f>
        <v>1280791.9613620655</v>
      </c>
      <c r="D366" s="77">
        <f t="shared" si="13"/>
        <v>1250432.3609694054</v>
      </c>
      <c r="E366" s="77">
        <f t="shared" si="13"/>
        <v>322197.99629394512</v>
      </c>
      <c r="F366" s="77">
        <f t="shared" si="13"/>
        <v>39131.528201482462</v>
      </c>
      <c r="G366" s="77">
        <f t="shared" si="13"/>
        <v>889102.83647397766</v>
      </c>
    </row>
    <row r="367" spans="1:7" x14ac:dyDescent="0.25">
      <c r="A367" s="73" t="s">
        <v>158</v>
      </c>
      <c r="B367" s="69">
        <v>1956488.3890769079</v>
      </c>
      <c r="C367" s="69">
        <v>881869.28222751594</v>
      </c>
      <c r="D367" s="69">
        <v>1074619.1068493919</v>
      </c>
      <c r="E367" s="69">
        <v>289923.74158995523</v>
      </c>
      <c r="F367" s="69">
        <v>29270.873485312455</v>
      </c>
      <c r="G367" s="69">
        <v>755424.49177412421</v>
      </c>
    </row>
    <row r="368" spans="1:7" x14ac:dyDescent="0.25">
      <c r="A368" s="73" t="s">
        <v>159</v>
      </c>
      <c r="B368" s="69">
        <v>574735.9332545629</v>
      </c>
      <c r="C368" s="69">
        <v>398922.67913454951</v>
      </c>
      <c r="D368" s="69">
        <v>175813.25412001339</v>
      </c>
      <c r="E368" s="69">
        <v>32274.254703989882</v>
      </c>
      <c r="F368" s="69">
        <v>9860.6547161700055</v>
      </c>
      <c r="G368" s="69">
        <v>133678.34469985348</v>
      </c>
    </row>
    <row r="369" spans="1:7" ht="24" x14ac:dyDescent="0.25">
      <c r="A369" s="75" t="s">
        <v>116</v>
      </c>
      <c r="B369" s="77">
        <f>+B370+B371+B372</f>
        <v>867044.21885536273</v>
      </c>
      <c r="C369" s="77">
        <f t="shared" ref="C369:G369" si="14">+C370+C371+C372</f>
        <v>326768.22306345752</v>
      </c>
      <c r="D369" s="77">
        <f t="shared" si="14"/>
        <v>540275.99579190509</v>
      </c>
      <c r="E369" s="77">
        <f t="shared" si="14"/>
        <v>141322.24897840136</v>
      </c>
      <c r="F369" s="77">
        <f t="shared" si="14"/>
        <v>25500.968697843993</v>
      </c>
      <c r="G369" s="77">
        <f t="shared" si="14"/>
        <v>373452.77811565984</v>
      </c>
    </row>
    <row r="370" spans="1:7" x14ac:dyDescent="0.25">
      <c r="A370" s="73" t="s">
        <v>160</v>
      </c>
      <c r="B370" s="69">
        <v>321057.34013536276</v>
      </c>
      <c r="C370" s="69">
        <v>128122.48407523506</v>
      </c>
      <c r="D370" s="69">
        <v>192934.8560601277</v>
      </c>
      <c r="E370" s="69">
        <v>70923.943593131888</v>
      </c>
      <c r="F370" s="69">
        <v>8136.881523094823</v>
      </c>
      <c r="G370" s="69">
        <v>113874.03094390099</v>
      </c>
    </row>
    <row r="371" spans="1:7" x14ac:dyDescent="0.25">
      <c r="A371" s="73" t="s">
        <v>161</v>
      </c>
      <c r="B371" s="69">
        <v>309106.83826699998</v>
      </c>
      <c r="C371" s="69">
        <v>45906.628473308163</v>
      </c>
      <c r="D371" s="69">
        <v>263200.20979369181</v>
      </c>
      <c r="E371" s="69">
        <v>29123.988135876902</v>
      </c>
      <c r="F371" s="69">
        <v>8523.2262834603462</v>
      </c>
      <c r="G371" s="69">
        <v>225552.99537435459</v>
      </c>
    </row>
    <row r="372" spans="1:7" ht="24" x14ac:dyDescent="0.25">
      <c r="A372" s="73" t="s">
        <v>162</v>
      </c>
      <c r="B372" s="69">
        <v>236880.04045299999</v>
      </c>
      <c r="C372" s="69">
        <v>152739.11051491433</v>
      </c>
      <c r="D372" s="69">
        <v>84140.929938085668</v>
      </c>
      <c r="E372" s="69">
        <v>41274.317249392559</v>
      </c>
      <c r="F372" s="69">
        <v>8840.8608912888212</v>
      </c>
      <c r="G372" s="69">
        <v>34025.751797404286</v>
      </c>
    </row>
    <row r="373" spans="1:7" x14ac:dyDescent="0.25">
      <c r="A373" s="75" t="s">
        <v>73</v>
      </c>
      <c r="B373" s="77">
        <f>+B374+B375+B376</f>
        <v>10330587.900774516</v>
      </c>
      <c r="C373" s="77">
        <f t="shared" ref="C373:G373" si="15">+C374+C375+C376</f>
        <v>6293131.0729479538</v>
      </c>
      <c r="D373" s="77">
        <f t="shared" si="15"/>
        <v>4037456.8278265623</v>
      </c>
      <c r="E373" s="77">
        <f t="shared" si="15"/>
        <v>1209677.5153276781</v>
      </c>
      <c r="F373" s="77">
        <f t="shared" si="15"/>
        <v>82770.000849664328</v>
      </c>
      <c r="G373" s="77">
        <f t="shared" si="15"/>
        <v>2745009.3116492201</v>
      </c>
    </row>
    <row r="374" spans="1:7" x14ac:dyDescent="0.25">
      <c r="A374" s="73" t="s">
        <v>163</v>
      </c>
      <c r="B374" s="69">
        <v>6197960.1434510844</v>
      </c>
      <c r="C374" s="69">
        <v>3575066.1280272007</v>
      </c>
      <c r="D374" s="69">
        <v>2622894.0154238837</v>
      </c>
      <c r="E374" s="69">
        <v>724117.21865035698</v>
      </c>
      <c r="F374" s="69">
        <v>47909.126514666925</v>
      </c>
      <c r="G374" s="69">
        <v>1850867.6702588599</v>
      </c>
    </row>
    <row r="375" spans="1:7" x14ac:dyDescent="0.25">
      <c r="A375" s="73" t="s">
        <v>164</v>
      </c>
      <c r="B375" s="69">
        <v>1681969.6054234514</v>
      </c>
      <c r="C375" s="69">
        <v>1084768.6468122317</v>
      </c>
      <c r="D375" s="69">
        <v>597200.95861121966</v>
      </c>
      <c r="E375" s="69">
        <v>186076.19457294128</v>
      </c>
      <c r="F375" s="69">
        <v>14605.254174510526</v>
      </c>
      <c r="G375" s="69">
        <v>396519.50986376783</v>
      </c>
    </row>
    <row r="376" spans="1:7" x14ac:dyDescent="0.25">
      <c r="A376" s="73" t="s">
        <v>165</v>
      </c>
      <c r="B376" s="69">
        <v>2450658.1518999804</v>
      </c>
      <c r="C376" s="69">
        <v>1633296.2981085212</v>
      </c>
      <c r="D376" s="69">
        <v>817361.85379145923</v>
      </c>
      <c r="E376" s="69">
        <v>299484.10210437991</v>
      </c>
      <c r="F376" s="69">
        <v>20255.620160486884</v>
      </c>
      <c r="G376" s="69">
        <v>497622.13152659242</v>
      </c>
    </row>
    <row r="377" spans="1:7" x14ac:dyDescent="0.25">
      <c r="A377" s="75" t="s">
        <v>74</v>
      </c>
      <c r="B377" s="77">
        <f>SUM(B378:B379)</f>
        <v>12631517.290716112</v>
      </c>
      <c r="C377" s="77">
        <f t="shared" ref="C377:G377" si="16">SUM(C378:C379)</f>
        <v>6112113.2370125158</v>
      </c>
      <c r="D377" s="77">
        <f t="shared" si="16"/>
        <v>6519404.0537035968</v>
      </c>
      <c r="E377" s="77">
        <f t="shared" si="16"/>
        <v>3364884.7255891124</v>
      </c>
      <c r="F377" s="77">
        <f t="shared" si="16"/>
        <v>420986.41461005516</v>
      </c>
      <c r="G377" s="77">
        <f t="shared" si="16"/>
        <v>2733532.9135044292</v>
      </c>
    </row>
    <row r="378" spans="1:7" x14ac:dyDescent="0.25">
      <c r="A378" s="73" t="s">
        <v>166</v>
      </c>
      <c r="B378" s="69">
        <v>11854072.471491106</v>
      </c>
      <c r="C378" s="69">
        <v>5689954.7863157308</v>
      </c>
      <c r="D378" s="69">
        <v>6164117.6851753751</v>
      </c>
      <c r="E378" s="69">
        <v>3234000.0088860141</v>
      </c>
      <c r="F378" s="69">
        <v>414357.69509480393</v>
      </c>
      <c r="G378" s="69">
        <v>2515759.9811945572</v>
      </c>
    </row>
    <row r="379" spans="1:7" x14ac:dyDescent="0.25">
      <c r="A379" s="73" t="s">
        <v>167</v>
      </c>
      <c r="B379" s="69">
        <v>777444.81922500674</v>
      </c>
      <c r="C379" s="69">
        <v>422158.45069678535</v>
      </c>
      <c r="D379" s="69">
        <v>355286.36852822138</v>
      </c>
      <c r="E379" s="69">
        <v>130884.71670309818</v>
      </c>
      <c r="F379" s="69">
        <v>6628.7195152512486</v>
      </c>
      <c r="G379" s="69">
        <v>217772.93230987195</v>
      </c>
    </row>
    <row r="380" spans="1:7" x14ac:dyDescent="0.25">
      <c r="A380" s="184" t="s">
        <v>75</v>
      </c>
      <c r="B380" s="77">
        <f>SUM(B381:B384)</f>
        <v>4804318.3287552744</v>
      </c>
      <c r="C380" s="77">
        <f t="shared" ref="C380:G380" si="17">SUM(C381:C384)</f>
        <v>2360164.9856368429</v>
      </c>
      <c r="D380" s="77">
        <f t="shared" si="17"/>
        <v>2444153.3431184315</v>
      </c>
      <c r="E380" s="77">
        <f t="shared" si="17"/>
        <v>549387.84547446726</v>
      </c>
      <c r="F380" s="77">
        <f t="shared" si="17"/>
        <v>46654.573082339193</v>
      </c>
      <c r="G380" s="77">
        <f t="shared" si="17"/>
        <v>1848110.9245616253</v>
      </c>
    </row>
    <row r="381" spans="1:7" x14ac:dyDescent="0.25">
      <c r="A381" s="73" t="s">
        <v>168</v>
      </c>
      <c r="B381" s="69">
        <v>3837300.9425010304</v>
      </c>
      <c r="C381" s="69">
        <v>1876440.1608830038</v>
      </c>
      <c r="D381" s="69">
        <v>1960860.7816180266</v>
      </c>
      <c r="E381" s="69">
        <v>379892.79330760206</v>
      </c>
      <c r="F381" s="69">
        <v>33384.518199758961</v>
      </c>
      <c r="G381" s="69">
        <v>1547583.4701106655</v>
      </c>
    </row>
    <row r="382" spans="1:7" x14ac:dyDescent="0.25">
      <c r="A382" s="73" t="s">
        <v>169</v>
      </c>
      <c r="B382" s="69">
        <v>155954.545735308</v>
      </c>
      <c r="C382" s="69">
        <v>91545.318346625834</v>
      </c>
      <c r="D382" s="69">
        <v>64409.227388682164</v>
      </c>
      <c r="E382" s="69">
        <v>29568.981871414398</v>
      </c>
      <c r="F382" s="69">
        <v>1871.4545488236961</v>
      </c>
      <c r="G382" s="69">
        <v>32968.790968444067</v>
      </c>
    </row>
    <row r="383" spans="1:7" x14ac:dyDescent="0.25">
      <c r="A383" s="73" t="s">
        <v>170</v>
      </c>
      <c r="B383" s="69">
        <v>686804.38838538842</v>
      </c>
      <c r="C383" s="69">
        <v>319810.46345165611</v>
      </c>
      <c r="D383" s="69">
        <v>366993.92493373231</v>
      </c>
      <c r="E383" s="69">
        <v>119503.96357905757</v>
      </c>
      <c r="F383" s="69">
        <v>9615.2614373954366</v>
      </c>
      <c r="G383" s="69">
        <v>237874.6999172793</v>
      </c>
    </row>
    <row r="384" spans="1:7" x14ac:dyDescent="0.25">
      <c r="A384" s="73" t="s">
        <v>171</v>
      </c>
      <c r="B384" s="69">
        <v>124258.45213354746</v>
      </c>
      <c r="C384" s="69">
        <v>72369.042955556826</v>
      </c>
      <c r="D384" s="69">
        <v>51889.40917799063</v>
      </c>
      <c r="E384" s="69">
        <v>20422.106716393217</v>
      </c>
      <c r="F384" s="69">
        <v>1783.3388963610976</v>
      </c>
      <c r="G384" s="69">
        <v>29683.963565236318</v>
      </c>
    </row>
    <row r="385" spans="1:7" x14ac:dyDescent="0.25">
      <c r="A385" s="184" t="s">
        <v>76</v>
      </c>
      <c r="B385" s="77">
        <f>+B386</f>
        <v>5307801.5120514277</v>
      </c>
      <c r="C385" s="77">
        <f t="shared" ref="C385:G385" si="18">+C386</f>
        <v>2746000.3393768901</v>
      </c>
      <c r="D385" s="77">
        <f t="shared" si="18"/>
        <v>2561801.1726745376</v>
      </c>
      <c r="E385" s="77">
        <f t="shared" si="18"/>
        <v>968439.77351474168</v>
      </c>
      <c r="F385" s="77">
        <f t="shared" si="18"/>
        <v>61256.732662077025</v>
      </c>
      <c r="G385" s="77">
        <f t="shared" si="18"/>
        <v>1532104.666497719</v>
      </c>
    </row>
    <row r="386" spans="1:7" x14ac:dyDescent="0.25">
      <c r="A386" s="73" t="s">
        <v>172</v>
      </c>
      <c r="B386" s="69">
        <v>5307801.5120514277</v>
      </c>
      <c r="C386" s="69">
        <v>2746000.3393768901</v>
      </c>
      <c r="D386" s="69">
        <v>2561801.1726745376</v>
      </c>
      <c r="E386" s="69">
        <v>968439.77351474168</v>
      </c>
      <c r="F386" s="69">
        <v>61256.732662077025</v>
      </c>
      <c r="G386" s="69">
        <v>1532104.666497719</v>
      </c>
    </row>
    <row r="387" spans="1:7" x14ac:dyDescent="0.25">
      <c r="A387" s="187" t="s">
        <v>77</v>
      </c>
      <c r="B387" s="77">
        <f>+B388</f>
        <v>5706428.9526652964</v>
      </c>
      <c r="C387" s="77">
        <f t="shared" ref="C387:G387" si="19">+C388</f>
        <v>2862472.3792884266</v>
      </c>
      <c r="D387" s="77">
        <f t="shared" si="19"/>
        <v>2843956.5733768698</v>
      </c>
      <c r="E387" s="77">
        <f t="shared" si="19"/>
        <v>2038843.882299053</v>
      </c>
      <c r="F387" s="77">
        <f t="shared" si="19"/>
        <v>112400.43716822739</v>
      </c>
      <c r="G387" s="77">
        <f t="shared" si="19"/>
        <v>692712.25390958937</v>
      </c>
    </row>
    <row r="388" spans="1:7" x14ac:dyDescent="0.25">
      <c r="A388" s="73" t="s">
        <v>173</v>
      </c>
      <c r="B388" s="69">
        <v>5706428.9526652964</v>
      </c>
      <c r="C388" s="69">
        <v>2862472.3792884266</v>
      </c>
      <c r="D388" s="69">
        <v>2843956.5733768698</v>
      </c>
      <c r="E388" s="69">
        <v>2038843.882299053</v>
      </c>
      <c r="F388" s="69">
        <v>112400.43716822739</v>
      </c>
      <c r="G388" s="69">
        <v>692712.25390958937</v>
      </c>
    </row>
    <row r="389" spans="1:7" x14ac:dyDescent="0.25">
      <c r="A389" s="184" t="s">
        <v>78</v>
      </c>
      <c r="B389" s="77">
        <f>+B390</f>
        <v>7798480.4487987254</v>
      </c>
      <c r="C389" s="77">
        <f t="shared" ref="C389:G389" si="20">+C390</f>
        <v>3377950.9864279116</v>
      </c>
      <c r="D389" s="77">
        <f t="shared" si="20"/>
        <v>4420529.4623708138</v>
      </c>
      <c r="E389" s="77">
        <f t="shared" si="20"/>
        <v>1754466.3414955311</v>
      </c>
      <c r="F389" s="77">
        <f t="shared" si="20"/>
        <v>135305.4671892921</v>
      </c>
      <c r="G389" s="77">
        <f t="shared" si="20"/>
        <v>2530757.6536859907</v>
      </c>
    </row>
    <row r="390" spans="1:7" x14ac:dyDescent="0.25">
      <c r="A390" s="73" t="s">
        <v>174</v>
      </c>
      <c r="B390" s="69">
        <v>7798480.4487987254</v>
      </c>
      <c r="C390" s="69">
        <v>3377950.9864279116</v>
      </c>
      <c r="D390" s="69">
        <v>4420529.4623708138</v>
      </c>
      <c r="E390" s="69">
        <v>1754466.3414955311</v>
      </c>
      <c r="F390" s="69">
        <v>135305.4671892921</v>
      </c>
      <c r="G390" s="69">
        <v>2530757.6536859907</v>
      </c>
    </row>
    <row r="391" spans="1:7" x14ac:dyDescent="0.25">
      <c r="A391" s="184" t="s">
        <v>96</v>
      </c>
      <c r="B391" s="77">
        <f>+B392</f>
        <v>7692674.8486618167</v>
      </c>
      <c r="C391" s="77">
        <f t="shared" ref="C391:G391" si="21">+C392</f>
        <v>846194.2333527999</v>
      </c>
      <c r="D391" s="77">
        <f t="shared" si="21"/>
        <v>6846480.6153090168</v>
      </c>
      <c r="E391" s="77">
        <f t="shared" si="21"/>
        <v>144716.8931237798</v>
      </c>
      <c r="F391" s="77">
        <f t="shared" si="21"/>
        <v>407740.33727480151</v>
      </c>
      <c r="G391" s="77">
        <f t="shared" si="21"/>
        <v>6294023.3849104354</v>
      </c>
    </row>
    <row r="392" spans="1:7" x14ac:dyDescent="0.25">
      <c r="A392" s="73" t="s">
        <v>175</v>
      </c>
      <c r="B392" s="69">
        <v>7692674.8486618167</v>
      </c>
      <c r="C392" s="69">
        <v>846194.2333527999</v>
      </c>
      <c r="D392" s="69">
        <v>6846480.6153090168</v>
      </c>
      <c r="E392" s="69">
        <v>144716.8931237798</v>
      </c>
      <c r="F392" s="69">
        <v>407740.33727480151</v>
      </c>
      <c r="G392" s="69">
        <v>6294023.3849104354</v>
      </c>
    </row>
    <row r="393" spans="1:7" x14ac:dyDescent="0.25">
      <c r="A393" s="184" t="s">
        <v>117</v>
      </c>
      <c r="B393" s="77">
        <f>+B394</f>
        <v>4707554.7501951084</v>
      </c>
      <c r="C393" s="77">
        <f t="shared" ref="C393:G393" si="22">+C394</f>
        <v>1600988.8401922048</v>
      </c>
      <c r="D393" s="77">
        <f t="shared" si="22"/>
        <v>3106565.9100029035</v>
      </c>
      <c r="E393" s="77">
        <f t="shared" si="22"/>
        <v>1184782.2606098221</v>
      </c>
      <c r="F393" s="77">
        <f t="shared" si="22"/>
        <v>99085.869842647226</v>
      </c>
      <c r="G393" s="77">
        <f t="shared" si="22"/>
        <v>1822697.7795504341</v>
      </c>
    </row>
    <row r="394" spans="1:7" x14ac:dyDescent="0.25">
      <c r="A394" s="70" t="s">
        <v>176</v>
      </c>
      <c r="B394" s="69">
        <v>4707554.7501951084</v>
      </c>
      <c r="C394" s="69">
        <v>1600988.8401922048</v>
      </c>
      <c r="D394" s="69">
        <v>3106565.9100029035</v>
      </c>
      <c r="E394" s="69">
        <v>1184782.2606098221</v>
      </c>
      <c r="F394" s="69">
        <v>99085.869842647226</v>
      </c>
      <c r="G394" s="69">
        <v>1822697.7795504341</v>
      </c>
    </row>
    <row r="395" spans="1:7" x14ac:dyDescent="0.25">
      <c r="A395" s="184" t="s">
        <v>118</v>
      </c>
      <c r="B395" s="77">
        <f>+B396</f>
        <v>5257090.7962073442</v>
      </c>
      <c r="C395" s="77">
        <f t="shared" ref="C395:G395" si="23">+C396</f>
        <v>1280781.7825198716</v>
      </c>
      <c r="D395" s="77">
        <f t="shared" si="23"/>
        <v>3976309.0136874728</v>
      </c>
      <c r="E395" s="77">
        <f t="shared" si="23"/>
        <v>3062288.8141673561</v>
      </c>
      <c r="F395" s="77">
        <f t="shared" si="23"/>
        <v>78910.104705451085</v>
      </c>
      <c r="G395" s="77">
        <f t="shared" si="23"/>
        <v>835110.09481466562</v>
      </c>
    </row>
    <row r="396" spans="1:7" x14ac:dyDescent="0.25">
      <c r="A396" s="70" t="s">
        <v>177</v>
      </c>
      <c r="B396" s="69">
        <v>5257090.7962073442</v>
      </c>
      <c r="C396" s="69">
        <v>1280781.7825198716</v>
      </c>
      <c r="D396" s="69">
        <v>3976309.0136874728</v>
      </c>
      <c r="E396" s="69">
        <v>3062288.8141673561</v>
      </c>
      <c r="F396" s="69">
        <v>78910.104705451085</v>
      </c>
      <c r="G396" s="69">
        <v>835110.09481466562</v>
      </c>
    </row>
    <row r="397" spans="1:7" x14ac:dyDescent="0.25">
      <c r="A397" s="184" t="s">
        <v>81</v>
      </c>
      <c r="B397" s="77">
        <f>+B398</f>
        <v>4355350.2217368251</v>
      </c>
      <c r="C397" s="77">
        <f t="shared" ref="C397:G397" si="24">+C398</f>
        <v>1556015.7406153847</v>
      </c>
      <c r="D397" s="77">
        <f t="shared" si="24"/>
        <v>2799334.4811214404</v>
      </c>
      <c r="E397" s="77">
        <f t="shared" si="24"/>
        <v>1903768.575683973</v>
      </c>
      <c r="F397" s="77">
        <f t="shared" si="24"/>
        <v>572947.3704939991</v>
      </c>
      <c r="G397" s="77">
        <f t="shared" si="24"/>
        <v>322618.53494346829</v>
      </c>
    </row>
    <row r="398" spans="1:7" x14ac:dyDescent="0.25">
      <c r="A398" s="70" t="s">
        <v>178</v>
      </c>
      <c r="B398" s="69">
        <v>4355350.2217368251</v>
      </c>
      <c r="C398" s="69">
        <v>1556015.7406153847</v>
      </c>
      <c r="D398" s="69">
        <v>2799334.4811214404</v>
      </c>
      <c r="E398" s="69">
        <v>1903768.575683973</v>
      </c>
      <c r="F398" s="69">
        <v>572947.3704939991</v>
      </c>
      <c r="G398" s="69">
        <v>322618.53494346829</v>
      </c>
    </row>
    <row r="399" spans="1:7" x14ac:dyDescent="0.25">
      <c r="A399" s="184" t="s">
        <v>82</v>
      </c>
      <c r="B399" s="77">
        <f>+B400+B401</f>
        <v>4021506.1677329689</v>
      </c>
      <c r="C399" s="77">
        <f t="shared" ref="C399:G399" si="25">+C400+C401</f>
        <v>1372826.8044159529</v>
      </c>
      <c r="D399" s="77">
        <f t="shared" si="25"/>
        <v>2648679.363317016</v>
      </c>
      <c r="E399" s="77">
        <f t="shared" si="25"/>
        <v>2103314.3871958097</v>
      </c>
      <c r="F399" s="77">
        <f t="shared" si="25"/>
        <v>62106.804211713075</v>
      </c>
      <c r="G399" s="77">
        <f t="shared" si="25"/>
        <v>483258.17190949351</v>
      </c>
    </row>
    <row r="400" spans="1:7" x14ac:dyDescent="0.25">
      <c r="A400" s="70" t="s">
        <v>179</v>
      </c>
      <c r="B400" s="69">
        <v>1580848.4235961311</v>
      </c>
      <c r="C400" s="69">
        <v>424544.40849219839</v>
      </c>
      <c r="D400" s="69">
        <v>1156304.0151039327</v>
      </c>
      <c r="E400" s="69">
        <v>823480.35749679245</v>
      </c>
      <c r="F400" s="69">
        <v>33891.580836591158</v>
      </c>
      <c r="G400" s="69">
        <v>298932.07677054912</v>
      </c>
    </row>
    <row r="401" spans="1:8" x14ac:dyDescent="0.25">
      <c r="A401" s="70" t="s">
        <v>180</v>
      </c>
      <c r="B401" s="69">
        <v>2440657.7441368378</v>
      </c>
      <c r="C401" s="69">
        <v>948282.39592375443</v>
      </c>
      <c r="D401" s="69">
        <v>1492375.3482130833</v>
      </c>
      <c r="E401" s="69">
        <v>1279834.0296990171</v>
      </c>
      <c r="F401" s="69">
        <v>28215.223375121917</v>
      </c>
      <c r="G401" s="69">
        <v>184326.09513894437</v>
      </c>
    </row>
    <row r="402" spans="1:8" x14ac:dyDescent="0.25">
      <c r="A402" s="184" t="s">
        <v>83</v>
      </c>
      <c r="B402" s="77">
        <f>+B403</f>
        <v>5650089.5118645262</v>
      </c>
      <c r="C402" s="77">
        <f t="shared" ref="C402:G402" si="26">+C403</f>
        <v>2899102.5954231392</v>
      </c>
      <c r="D402" s="77">
        <f t="shared" si="26"/>
        <v>2750986.916441387</v>
      </c>
      <c r="E402" s="77">
        <f t="shared" si="26"/>
        <v>1682945.7009555432</v>
      </c>
      <c r="F402" s="77">
        <f t="shared" si="26"/>
        <v>59938.226153600583</v>
      </c>
      <c r="G402" s="77">
        <f t="shared" si="26"/>
        <v>1008102.9893322432</v>
      </c>
    </row>
    <row r="403" spans="1:8" x14ac:dyDescent="0.25">
      <c r="A403" s="70" t="s">
        <v>181</v>
      </c>
      <c r="B403" s="69">
        <v>5650089.5118645262</v>
      </c>
      <c r="C403" s="69">
        <v>2899102.5954231392</v>
      </c>
      <c r="D403" s="69">
        <v>2750986.916441387</v>
      </c>
      <c r="E403" s="69">
        <v>1682945.7009555432</v>
      </c>
      <c r="F403" s="69">
        <v>59938.226153600583</v>
      </c>
      <c r="G403" s="69">
        <v>1008102.9893322432</v>
      </c>
    </row>
    <row r="404" spans="1:8" x14ac:dyDescent="0.25">
      <c r="A404" s="184" t="s">
        <v>119</v>
      </c>
      <c r="B404" s="77">
        <f>+B405</f>
        <v>2853371.1637505144</v>
      </c>
      <c r="C404" s="77">
        <f t="shared" ref="C404:G404" si="27">+C405</f>
        <v>1241216.4562314737</v>
      </c>
      <c r="D404" s="77">
        <f t="shared" si="27"/>
        <v>1612154.7075190407</v>
      </c>
      <c r="E404" s="77">
        <f t="shared" si="27"/>
        <v>525605.30739097635</v>
      </c>
      <c r="F404" s="77">
        <f t="shared" si="27"/>
        <v>39486.009247937633</v>
      </c>
      <c r="G404" s="77">
        <f t="shared" si="27"/>
        <v>1047063.3908801266</v>
      </c>
    </row>
    <row r="405" spans="1:8" x14ac:dyDescent="0.25">
      <c r="A405" s="70" t="s">
        <v>182</v>
      </c>
      <c r="B405" s="69">
        <v>2853371.1637505144</v>
      </c>
      <c r="C405" s="69">
        <v>1241216.4562314737</v>
      </c>
      <c r="D405" s="69">
        <v>1612154.7075190407</v>
      </c>
      <c r="E405" s="69">
        <v>525605.30739097635</v>
      </c>
      <c r="F405" s="69">
        <v>39486.009247937633</v>
      </c>
      <c r="G405" s="69">
        <v>1047063.3908801266</v>
      </c>
    </row>
    <row r="406" spans="1:8" x14ac:dyDescent="0.25">
      <c r="A406" s="184" t="s">
        <v>120</v>
      </c>
      <c r="B406" s="77">
        <f>+B407</f>
        <v>250952.47867491393</v>
      </c>
      <c r="C406" s="77">
        <f t="shared" ref="C406:G406" si="28">+C407</f>
        <v>0</v>
      </c>
      <c r="D406" s="77">
        <f t="shared" si="28"/>
        <v>250952.47867491393</v>
      </c>
      <c r="E406" s="77">
        <f t="shared" si="28"/>
        <v>250952.47867491393</v>
      </c>
      <c r="F406" s="77">
        <f t="shared" si="28"/>
        <v>0</v>
      </c>
      <c r="G406" s="77">
        <f t="shared" si="28"/>
        <v>0</v>
      </c>
    </row>
    <row r="407" spans="1:8" x14ac:dyDescent="0.25">
      <c r="A407" s="70" t="s">
        <v>183</v>
      </c>
      <c r="B407" s="69">
        <v>250952.47867491393</v>
      </c>
      <c r="C407" s="69">
        <v>0</v>
      </c>
      <c r="D407" s="69">
        <v>250952.47867491393</v>
      </c>
      <c r="E407" s="69">
        <v>250952.47867491393</v>
      </c>
      <c r="F407" s="69">
        <v>0</v>
      </c>
      <c r="G407" s="69">
        <v>0</v>
      </c>
    </row>
    <row r="408" spans="1:8" x14ac:dyDescent="0.25">
      <c r="A408" s="184" t="s">
        <v>85</v>
      </c>
      <c r="B408" s="77">
        <f t="shared" ref="B408:G408" si="29">+B406+B404+B402+B399+B397+B395+B393+B391+B389+B387+B385+B380+B377+B373+B369+B366+B345+B343+B337</f>
        <v>108203758.42812555</v>
      </c>
      <c r="C408" s="77">
        <f t="shared" si="29"/>
        <v>51532418.538788974</v>
      </c>
      <c r="D408" s="77">
        <f t="shared" si="29"/>
        <v>56671339.889336571</v>
      </c>
      <c r="E408" s="77">
        <f t="shared" si="29"/>
        <v>23774800.593499634</v>
      </c>
      <c r="F408" s="77">
        <f t="shared" si="29"/>
        <v>2480468.0950229974</v>
      </c>
      <c r="G408" s="77">
        <f t="shared" si="29"/>
        <v>30416071.200813945</v>
      </c>
    </row>
    <row r="409" spans="1:8" x14ac:dyDescent="0.25">
      <c r="A409" s="70"/>
      <c r="B409" s="69"/>
      <c r="C409" s="69"/>
      <c r="D409" s="69"/>
      <c r="E409" s="69"/>
      <c r="F409" s="69"/>
      <c r="G409" s="69"/>
    </row>
    <row r="410" spans="1:8" x14ac:dyDescent="0.25">
      <c r="A410" s="70" t="s">
        <v>57</v>
      </c>
      <c r="B410" s="69"/>
      <c r="C410" s="69"/>
      <c r="D410" s="69">
        <v>5667133.9889336573</v>
      </c>
      <c r="E410" s="69"/>
      <c r="F410" s="69"/>
      <c r="G410" s="69"/>
    </row>
    <row r="411" spans="1:8" x14ac:dyDescent="0.25">
      <c r="A411" s="70"/>
      <c r="B411" s="69"/>
      <c r="C411" s="69"/>
      <c r="D411" s="69"/>
      <c r="E411" s="69"/>
      <c r="F411" s="69"/>
      <c r="G411" s="69"/>
    </row>
    <row r="412" spans="1:8" x14ac:dyDescent="0.25">
      <c r="A412" s="184" t="s">
        <v>86</v>
      </c>
      <c r="B412" s="77"/>
      <c r="C412" s="77"/>
      <c r="D412" s="77">
        <f>+D408+D410</f>
        <v>62338473.878270231</v>
      </c>
      <c r="E412" s="77"/>
      <c r="F412" s="77"/>
      <c r="G412" s="77"/>
    </row>
    <row r="413" spans="1:8" x14ac:dyDescent="0.25">
      <c r="A413" s="188"/>
      <c r="B413" s="79"/>
      <c r="C413" s="79"/>
      <c r="D413" s="79"/>
      <c r="E413" s="79"/>
      <c r="F413" s="79"/>
      <c r="G413" s="79"/>
    </row>
    <row r="414" spans="1:8" x14ac:dyDescent="0.25">
      <c r="A414" s="29" t="s">
        <v>9</v>
      </c>
      <c r="B414" s="29"/>
      <c r="C414" s="29"/>
      <c r="D414" s="29"/>
      <c r="E414" s="29"/>
      <c r="F414" s="29"/>
      <c r="G414" s="29"/>
    </row>
    <row r="416" spans="1:8" x14ac:dyDescent="0.25">
      <c r="A416" s="177" t="s">
        <v>184</v>
      </c>
      <c r="B416" s="58"/>
      <c r="C416" s="58"/>
      <c r="D416" s="58"/>
      <c r="E416" s="58"/>
      <c r="F416" s="58"/>
      <c r="G416" s="58"/>
      <c r="H416" s="58"/>
    </row>
    <row r="417" spans="1:8" x14ac:dyDescent="0.25">
      <c r="A417" s="161" t="s">
        <v>131</v>
      </c>
      <c r="B417" s="161"/>
      <c r="C417" s="161"/>
      <c r="D417" s="161"/>
      <c r="E417" s="161"/>
      <c r="F417" s="161"/>
      <c r="G417" s="161"/>
      <c r="H417" s="58"/>
    </row>
    <row r="418" spans="1:8" x14ac:dyDescent="0.25">
      <c r="A418" s="178">
        <v>2016</v>
      </c>
      <c r="B418" s="179"/>
      <c r="C418" s="179"/>
      <c r="D418" s="179"/>
      <c r="E418" s="179"/>
      <c r="F418" s="179"/>
      <c r="G418" s="179"/>
      <c r="H418" s="58"/>
    </row>
    <row r="419" spans="1:8" x14ac:dyDescent="0.25">
      <c r="A419" s="177"/>
      <c r="B419" s="57"/>
      <c r="C419" s="57"/>
      <c r="D419" s="57"/>
      <c r="E419" s="57"/>
      <c r="F419" s="57"/>
      <c r="G419" s="180" t="s">
        <v>108</v>
      </c>
      <c r="H419" s="58"/>
    </row>
    <row r="420" spans="1:8" ht="60" x14ac:dyDescent="0.25">
      <c r="A420" s="12" t="s">
        <v>109</v>
      </c>
      <c r="B420" s="181" t="s">
        <v>51</v>
      </c>
      <c r="C420" s="181" t="s">
        <v>110</v>
      </c>
      <c r="D420" s="181" t="s">
        <v>111</v>
      </c>
      <c r="E420" s="181" t="s">
        <v>112</v>
      </c>
      <c r="F420" s="181" t="s">
        <v>113</v>
      </c>
      <c r="G420" s="181" t="s">
        <v>114</v>
      </c>
      <c r="H420" s="58"/>
    </row>
    <row r="421" spans="1:8" x14ac:dyDescent="0.25">
      <c r="A421" s="182"/>
      <c r="B421" s="183"/>
      <c r="C421" s="183"/>
      <c r="D421" s="183"/>
      <c r="E421" s="183"/>
      <c r="F421" s="183"/>
      <c r="G421" s="183"/>
      <c r="H421" s="69"/>
    </row>
    <row r="422" spans="1:8" x14ac:dyDescent="0.25">
      <c r="A422" s="184" t="s">
        <v>69</v>
      </c>
      <c r="B422" s="77">
        <f>SUM(B423:B427)</f>
        <v>616223.46367921191</v>
      </c>
      <c r="C422" s="77">
        <f t="shared" ref="C422:G422" si="30">SUM(C423:C427)</f>
        <v>335669.28951562854</v>
      </c>
      <c r="D422" s="77">
        <f t="shared" si="30"/>
        <v>280554.17416358343</v>
      </c>
      <c r="E422" s="77">
        <f t="shared" si="30"/>
        <v>55017.672478744047</v>
      </c>
      <c r="F422" s="77">
        <f t="shared" si="30"/>
        <v>11788.806902199321</v>
      </c>
      <c r="G422" s="77">
        <f t="shared" si="30"/>
        <v>213747.69478264</v>
      </c>
      <c r="H422" s="77"/>
    </row>
    <row r="423" spans="1:8" x14ac:dyDescent="0.25">
      <c r="A423" s="73" t="s">
        <v>132</v>
      </c>
      <c r="B423" s="69">
        <v>71339.601845289784</v>
      </c>
      <c r="C423" s="69">
        <v>21739.052711756525</v>
      </c>
      <c r="D423" s="69">
        <v>49600.549133533263</v>
      </c>
      <c r="E423" s="69">
        <v>19659.588320077855</v>
      </c>
      <c r="F423" s="69">
        <v>150.4990975102927</v>
      </c>
      <c r="G423" s="69">
        <v>29790.461715945115</v>
      </c>
      <c r="H423" s="77"/>
    </row>
    <row r="424" spans="1:8" x14ac:dyDescent="0.25">
      <c r="A424" s="73" t="s">
        <v>133</v>
      </c>
      <c r="B424" s="69">
        <v>479975.2563335154</v>
      </c>
      <c r="C424" s="69">
        <v>284366.226820354</v>
      </c>
      <c r="D424" s="69">
        <v>195609.0295131614</v>
      </c>
      <c r="E424" s="69">
        <v>15953.298741924618</v>
      </c>
      <c r="F424" s="69">
        <v>10978.726554834382</v>
      </c>
      <c r="G424" s="69">
        <v>168677.00421640242</v>
      </c>
      <c r="H424" s="69"/>
    </row>
    <row r="425" spans="1:8" x14ac:dyDescent="0.25">
      <c r="A425" s="73" t="s">
        <v>134</v>
      </c>
      <c r="B425" s="69">
        <v>48381.744071247798</v>
      </c>
      <c r="C425" s="69">
        <v>22475.996717737631</v>
      </c>
      <c r="D425" s="69">
        <v>25905.747353510167</v>
      </c>
      <c r="E425" s="69">
        <v>12772.780434809418</v>
      </c>
      <c r="F425" s="69">
        <v>617.23469366081929</v>
      </c>
      <c r="G425" s="69">
        <v>12515.73222503993</v>
      </c>
      <c r="H425" s="69"/>
    </row>
    <row r="426" spans="1:8" x14ac:dyDescent="0.25">
      <c r="A426" s="73" t="s">
        <v>135</v>
      </c>
      <c r="B426" s="69">
        <v>16461.905429158909</v>
      </c>
      <c r="C426" s="69">
        <v>7057.7984222911145</v>
      </c>
      <c r="D426" s="69">
        <v>9404.1070068677946</v>
      </c>
      <c r="E426" s="69">
        <v>6621.7643136243378</v>
      </c>
      <c r="F426" s="69">
        <v>42.346556193828604</v>
      </c>
      <c r="G426" s="69">
        <v>2739.996137049628</v>
      </c>
      <c r="H426" s="69"/>
    </row>
    <row r="427" spans="1:8" x14ac:dyDescent="0.25">
      <c r="A427" s="73" t="s">
        <v>136</v>
      </c>
      <c r="B427" s="69">
        <v>64.956000000000003</v>
      </c>
      <c r="C427" s="69">
        <v>30.214843489242675</v>
      </c>
      <c r="D427" s="69">
        <v>34.741156510757328</v>
      </c>
      <c r="E427" s="69">
        <v>10.240668307821275</v>
      </c>
      <c r="F427" s="69">
        <v>0</v>
      </c>
      <c r="G427" s="69">
        <v>24.500488202936054</v>
      </c>
      <c r="H427" s="69"/>
    </row>
    <row r="428" spans="1:8" x14ac:dyDescent="0.25">
      <c r="A428" s="184" t="s">
        <v>70</v>
      </c>
      <c r="B428" s="77">
        <f>+B429</f>
        <v>123556.74428013986</v>
      </c>
      <c r="C428" s="77">
        <f t="shared" ref="C428:G428" si="31">+C429</f>
        <v>52950.373927281122</v>
      </c>
      <c r="D428" s="77">
        <f t="shared" si="31"/>
        <v>70606.370352858736</v>
      </c>
      <c r="E428" s="77">
        <f t="shared" si="31"/>
        <v>7283.2486598655787</v>
      </c>
      <c r="F428" s="77">
        <f t="shared" si="31"/>
        <v>1060.693336716814</v>
      </c>
      <c r="G428" s="77">
        <f t="shared" si="31"/>
        <v>62262.428356276338</v>
      </c>
      <c r="H428" s="77"/>
    </row>
    <row r="429" spans="1:8" x14ac:dyDescent="0.25">
      <c r="A429" s="73" t="s">
        <v>137</v>
      </c>
      <c r="B429" s="69">
        <v>123556.74428013986</v>
      </c>
      <c r="C429" s="69">
        <v>52950.373927281122</v>
      </c>
      <c r="D429" s="69">
        <v>70606.370352858736</v>
      </c>
      <c r="E429" s="69">
        <v>7283.2486598655787</v>
      </c>
      <c r="F429" s="69">
        <v>1060.693336716814</v>
      </c>
      <c r="G429" s="69">
        <v>62262.428356276338</v>
      </c>
      <c r="H429" s="69"/>
    </row>
    <row r="430" spans="1:8" x14ac:dyDescent="0.25">
      <c r="A430" s="184" t="s">
        <v>71</v>
      </c>
      <c r="B430" s="77">
        <f t="shared" ref="B430:G430" si="32">SUM(B431:B450)</f>
        <v>24431346.316825345</v>
      </c>
      <c r="C430" s="77">
        <f t="shared" si="32"/>
        <v>16479652.609803738</v>
      </c>
      <c r="D430" s="77">
        <f t="shared" si="32"/>
        <v>7951693.7070216052</v>
      </c>
      <c r="E430" s="77">
        <f t="shared" si="32"/>
        <v>2790704.6113728755</v>
      </c>
      <c r="F430" s="77">
        <f t="shared" si="32"/>
        <v>260917.57343971494</v>
      </c>
      <c r="G430" s="77">
        <f t="shared" si="32"/>
        <v>4900071.5222090147</v>
      </c>
      <c r="H430" s="77"/>
    </row>
    <row r="431" spans="1:8" x14ac:dyDescent="0.25">
      <c r="A431" s="185" t="s">
        <v>138</v>
      </c>
      <c r="B431" s="69">
        <v>7717325.0288471878</v>
      </c>
      <c r="C431" s="69">
        <v>5868170.4974971665</v>
      </c>
      <c r="D431" s="69">
        <v>1849154.5313500213</v>
      </c>
      <c r="E431" s="69">
        <v>637468.43758374359</v>
      </c>
      <c r="F431" s="69">
        <v>61555.827884660212</v>
      </c>
      <c r="G431" s="69">
        <v>1150130.2658816176</v>
      </c>
      <c r="H431" s="69"/>
    </row>
    <row r="432" spans="1:8" x14ac:dyDescent="0.25">
      <c r="A432" s="186" t="s">
        <v>139</v>
      </c>
      <c r="B432" s="69">
        <v>1412823.1288252883</v>
      </c>
      <c r="C432" s="69">
        <v>696044.82910955802</v>
      </c>
      <c r="D432" s="69">
        <v>716778.29971573025</v>
      </c>
      <c r="E432" s="69">
        <v>115733.76975062181</v>
      </c>
      <c r="F432" s="69">
        <v>23515.869666098668</v>
      </c>
      <c r="G432" s="69">
        <v>577528.66029900988</v>
      </c>
      <c r="H432" s="69"/>
    </row>
    <row r="433" spans="1:8" x14ac:dyDescent="0.25">
      <c r="A433" s="186" t="s">
        <v>140</v>
      </c>
      <c r="B433" s="69">
        <v>372313.69322062552</v>
      </c>
      <c r="C433" s="69">
        <v>214684.36309358629</v>
      </c>
      <c r="D433" s="69">
        <v>157629.33012703923</v>
      </c>
      <c r="E433" s="69">
        <v>62599.594619585063</v>
      </c>
      <c r="F433" s="69">
        <v>5590.3419037535705</v>
      </c>
      <c r="G433" s="69">
        <v>89439.393603700606</v>
      </c>
      <c r="H433" s="69"/>
    </row>
    <row r="434" spans="1:8" x14ac:dyDescent="0.25">
      <c r="A434" s="186" t="s">
        <v>141</v>
      </c>
      <c r="B434" s="69">
        <v>4267559.2662011171</v>
      </c>
      <c r="C434" s="69">
        <v>2440561.9997155303</v>
      </c>
      <c r="D434" s="69">
        <v>1826997.2664855868</v>
      </c>
      <c r="E434" s="69">
        <v>760214.08589268394</v>
      </c>
      <c r="F434" s="69">
        <v>42105.843014463258</v>
      </c>
      <c r="G434" s="69">
        <v>1024677.3375784396</v>
      </c>
      <c r="H434" s="69"/>
    </row>
    <row r="435" spans="1:8" ht="36" x14ac:dyDescent="0.25">
      <c r="A435" s="186" t="s">
        <v>142</v>
      </c>
      <c r="B435" s="69">
        <v>521913.26234157302</v>
      </c>
      <c r="C435" s="69">
        <v>326394.36054990784</v>
      </c>
      <c r="D435" s="69">
        <v>195518.90179166518</v>
      </c>
      <c r="E435" s="69">
        <v>93174.785814716044</v>
      </c>
      <c r="F435" s="69">
        <v>5811.6990383344073</v>
      </c>
      <c r="G435" s="69">
        <v>96532.416938614726</v>
      </c>
      <c r="H435" s="69"/>
    </row>
    <row r="436" spans="1:8" ht="24" x14ac:dyDescent="0.25">
      <c r="A436" s="186" t="s">
        <v>143</v>
      </c>
      <c r="B436" s="69">
        <v>399940.94106328144</v>
      </c>
      <c r="C436" s="69">
        <v>253970.13093460517</v>
      </c>
      <c r="D436" s="69">
        <v>145970.81012867627</v>
      </c>
      <c r="E436" s="69">
        <v>43010.38588482757</v>
      </c>
      <c r="F436" s="69">
        <v>4085.4628069212577</v>
      </c>
      <c r="G436" s="69">
        <v>98874.961436927435</v>
      </c>
      <c r="H436" s="77"/>
    </row>
    <row r="437" spans="1:8" x14ac:dyDescent="0.25">
      <c r="A437" s="186" t="s">
        <v>144</v>
      </c>
      <c r="B437" s="69">
        <v>511179.60800437903</v>
      </c>
      <c r="C437" s="69">
        <v>356676.13321542391</v>
      </c>
      <c r="D437" s="69">
        <v>154503.47478895512</v>
      </c>
      <c r="E437" s="69">
        <v>45044.611270575544</v>
      </c>
      <c r="F437" s="69">
        <v>4522.1499796597818</v>
      </c>
      <c r="G437" s="69">
        <v>104936.71353871979</v>
      </c>
      <c r="H437" s="77"/>
    </row>
    <row r="438" spans="1:8" x14ac:dyDescent="0.25">
      <c r="A438" s="186" t="s">
        <v>145</v>
      </c>
      <c r="B438" s="69">
        <v>445986.64924952696</v>
      </c>
      <c r="C438" s="69">
        <v>246653.1480218686</v>
      </c>
      <c r="D438" s="69">
        <v>199333.50122765836</v>
      </c>
      <c r="E438" s="69">
        <v>69256.580674821555</v>
      </c>
      <c r="F438" s="69">
        <v>8196.1725753363698</v>
      </c>
      <c r="G438" s="69">
        <v>121880.74797750043</v>
      </c>
      <c r="H438" s="77"/>
    </row>
    <row r="439" spans="1:8" ht="24" x14ac:dyDescent="0.25">
      <c r="A439" s="186" t="s">
        <v>146</v>
      </c>
      <c r="B439" s="69">
        <v>2164136.4882316915</v>
      </c>
      <c r="C439" s="69">
        <v>1677857.9149695039</v>
      </c>
      <c r="D439" s="69">
        <v>486278.57326218765</v>
      </c>
      <c r="E439" s="69">
        <v>113543.5354279985</v>
      </c>
      <c r="F439" s="69">
        <v>20611.832320499379</v>
      </c>
      <c r="G439" s="69">
        <v>352123.20551368978</v>
      </c>
      <c r="H439" s="77"/>
    </row>
    <row r="440" spans="1:8" x14ac:dyDescent="0.25">
      <c r="A440" s="186" t="s">
        <v>147</v>
      </c>
      <c r="B440" s="69">
        <v>827897.48813195829</v>
      </c>
      <c r="C440" s="69">
        <v>520466.29280399188</v>
      </c>
      <c r="D440" s="69">
        <v>307431.19532796642</v>
      </c>
      <c r="E440" s="69">
        <v>96510.077268606634</v>
      </c>
      <c r="F440" s="69">
        <v>10336.467394270727</v>
      </c>
      <c r="G440" s="69">
        <v>200584.65066508905</v>
      </c>
      <c r="H440" s="77"/>
    </row>
    <row r="441" spans="1:8" ht="24" x14ac:dyDescent="0.25">
      <c r="A441" s="186" t="s">
        <v>148</v>
      </c>
      <c r="B441" s="69">
        <v>221150.99036399423</v>
      </c>
      <c r="C441" s="69">
        <v>130256.24411170441</v>
      </c>
      <c r="D441" s="69">
        <v>90894.746252289828</v>
      </c>
      <c r="E441" s="69">
        <v>44825.02558731474</v>
      </c>
      <c r="F441" s="69">
        <v>3881.0617378011402</v>
      </c>
      <c r="G441" s="69">
        <v>42188.65892717395</v>
      </c>
      <c r="H441" s="77"/>
    </row>
    <row r="442" spans="1:8" x14ac:dyDescent="0.25">
      <c r="A442" s="186" t="s">
        <v>149</v>
      </c>
      <c r="B442" s="69">
        <v>647913.5198990379</v>
      </c>
      <c r="C442" s="69">
        <v>492665.82820483332</v>
      </c>
      <c r="D442" s="69">
        <v>155247.69169420458</v>
      </c>
      <c r="E442" s="69">
        <v>83785.335044191859</v>
      </c>
      <c r="F442" s="69">
        <v>10131.208057270736</v>
      </c>
      <c r="G442" s="69">
        <v>61331.148592741985</v>
      </c>
      <c r="H442" s="77"/>
    </row>
    <row r="443" spans="1:8" x14ac:dyDescent="0.25">
      <c r="A443" s="186" t="s">
        <v>150</v>
      </c>
      <c r="B443" s="69">
        <v>503104.78303805587</v>
      </c>
      <c r="C443" s="69">
        <v>252702.73819167606</v>
      </c>
      <c r="D443" s="69">
        <v>250402.04484637981</v>
      </c>
      <c r="E443" s="69">
        <v>50324.844711496698</v>
      </c>
      <c r="F443" s="69">
        <v>3984.1913936030869</v>
      </c>
      <c r="G443" s="69">
        <v>196093.00874128003</v>
      </c>
      <c r="H443" s="77"/>
    </row>
    <row r="444" spans="1:8" x14ac:dyDescent="0.25">
      <c r="A444" s="186" t="s">
        <v>151</v>
      </c>
      <c r="B444" s="69">
        <v>2324714.7355554793</v>
      </c>
      <c r="C444" s="69">
        <v>1807286.9977479258</v>
      </c>
      <c r="D444" s="69">
        <v>517427.73780755349</v>
      </c>
      <c r="E444" s="69">
        <v>284453.39763305569</v>
      </c>
      <c r="F444" s="69">
        <v>25707.533127780905</v>
      </c>
      <c r="G444" s="69">
        <v>207266.80704671689</v>
      </c>
      <c r="H444" s="77"/>
    </row>
    <row r="445" spans="1:8" x14ac:dyDescent="0.25">
      <c r="A445" s="186" t="s">
        <v>152</v>
      </c>
      <c r="B445" s="69">
        <v>661715.79826906766</v>
      </c>
      <c r="C445" s="69">
        <v>381843.96060760156</v>
      </c>
      <c r="D445" s="69">
        <v>279871.8376614661</v>
      </c>
      <c r="E445" s="69">
        <v>125970.15806985548</v>
      </c>
      <c r="F445" s="69">
        <v>10109.641904896394</v>
      </c>
      <c r="G445" s="69">
        <v>143792.03768671423</v>
      </c>
      <c r="H445" s="77"/>
    </row>
    <row r="446" spans="1:8" ht="36" x14ac:dyDescent="0.25">
      <c r="A446" s="186" t="s">
        <v>153</v>
      </c>
      <c r="B446" s="69">
        <v>920501.97099608893</v>
      </c>
      <c r="C446" s="69">
        <v>533032.75652831374</v>
      </c>
      <c r="D446" s="69">
        <v>387469.21446777519</v>
      </c>
      <c r="E446" s="69">
        <v>94985.776908538319</v>
      </c>
      <c r="F446" s="69">
        <v>13920.665283800276</v>
      </c>
      <c r="G446" s="69">
        <v>278562.77227543661</v>
      </c>
      <c r="H446" s="77"/>
    </row>
    <row r="447" spans="1:8" x14ac:dyDescent="0.25">
      <c r="A447" s="186" t="s">
        <v>154</v>
      </c>
      <c r="B447" s="69">
        <v>141357.96366589639</v>
      </c>
      <c r="C447" s="69">
        <v>89046.707866870667</v>
      </c>
      <c r="D447" s="69">
        <v>52311.255799025719</v>
      </c>
      <c r="E447" s="69">
        <v>22869.876055025048</v>
      </c>
      <c r="F447" s="69">
        <v>2179.3073308389244</v>
      </c>
      <c r="G447" s="69">
        <v>27262.072413161746</v>
      </c>
      <c r="H447" s="77"/>
    </row>
    <row r="448" spans="1:8" x14ac:dyDescent="0.25">
      <c r="A448" s="186" t="s">
        <v>155</v>
      </c>
      <c r="B448" s="69">
        <v>98656.239640916217</v>
      </c>
      <c r="C448" s="69">
        <v>50668.524917417271</v>
      </c>
      <c r="D448" s="69">
        <v>47987.714723498946</v>
      </c>
      <c r="E448" s="69">
        <v>10764.149606793377</v>
      </c>
      <c r="F448" s="69">
        <v>1220.663650007097</v>
      </c>
      <c r="G448" s="69">
        <v>36002.901466698473</v>
      </c>
      <c r="H448" s="77"/>
    </row>
    <row r="449" spans="1:8" x14ac:dyDescent="0.25">
      <c r="A449" s="186" t="s">
        <v>156</v>
      </c>
      <c r="B449" s="69">
        <v>9468.3934505738343</v>
      </c>
      <c r="C449" s="69">
        <v>6659.9556741211627</v>
      </c>
      <c r="D449" s="69">
        <v>2808.4377764526716</v>
      </c>
      <c r="E449" s="69">
        <v>858.77466899099068</v>
      </c>
      <c r="F449" s="69">
        <v>171.37719696188219</v>
      </c>
      <c r="G449" s="69">
        <v>1778.2859104997988</v>
      </c>
      <c r="H449" s="77"/>
    </row>
    <row r="450" spans="1:8" x14ac:dyDescent="0.25">
      <c r="A450" s="54" t="s">
        <v>157</v>
      </c>
      <c r="B450" s="69">
        <v>261686.3678296041</v>
      </c>
      <c r="C450" s="69">
        <v>134009.22604213073</v>
      </c>
      <c r="D450" s="69">
        <v>127677.14178747337</v>
      </c>
      <c r="E450" s="69">
        <v>35311.408899433656</v>
      </c>
      <c r="F450" s="69">
        <v>3280.2571727568757</v>
      </c>
      <c r="G450" s="69">
        <v>89085.475715282853</v>
      </c>
      <c r="H450" s="77"/>
    </row>
    <row r="451" spans="1:8" x14ac:dyDescent="0.25">
      <c r="A451" s="187" t="s">
        <v>115</v>
      </c>
      <c r="B451" s="77">
        <f>+B452+B453</f>
        <v>2769308.7276543011</v>
      </c>
      <c r="C451" s="77">
        <f t="shared" ref="C451:G451" si="33">+C452+C453</f>
        <v>1357686.2885998418</v>
      </c>
      <c r="D451" s="77">
        <f t="shared" si="33"/>
        <v>1411622.4390544593</v>
      </c>
      <c r="E451" s="77">
        <f t="shared" si="33"/>
        <v>343424.77461632964</v>
      </c>
      <c r="F451" s="77">
        <f t="shared" si="33"/>
        <v>44371.715350875806</v>
      </c>
      <c r="G451" s="77">
        <f t="shared" si="33"/>
        <v>1023825.9490872538</v>
      </c>
      <c r="H451" s="77"/>
    </row>
    <row r="452" spans="1:8" x14ac:dyDescent="0.25">
      <c r="A452" s="73" t="s">
        <v>158</v>
      </c>
      <c r="B452" s="69">
        <v>2134121.26673254</v>
      </c>
      <c r="C452" s="69">
        <v>919389.91931067151</v>
      </c>
      <c r="D452" s="69">
        <v>1214731.3474218685</v>
      </c>
      <c r="E452" s="69">
        <v>308668.07654481824</v>
      </c>
      <c r="F452" s="69">
        <v>33082.192057630695</v>
      </c>
      <c r="G452" s="69">
        <v>872981.07881941949</v>
      </c>
      <c r="H452" s="77"/>
    </row>
    <row r="453" spans="1:8" x14ac:dyDescent="0.25">
      <c r="A453" s="73" t="s">
        <v>159</v>
      </c>
      <c r="B453" s="69">
        <v>635187.460921761</v>
      </c>
      <c r="C453" s="69">
        <v>438296.36928917014</v>
      </c>
      <c r="D453" s="69">
        <v>196891.09163259086</v>
      </c>
      <c r="E453" s="69">
        <v>34756.698071511411</v>
      </c>
      <c r="F453" s="69">
        <v>11289.523293245113</v>
      </c>
      <c r="G453" s="69">
        <v>150844.87026783434</v>
      </c>
      <c r="H453" s="77"/>
    </row>
    <row r="454" spans="1:8" ht="24" x14ac:dyDescent="0.25">
      <c r="A454" s="75" t="s">
        <v>116</v>
      </c>
      <c r="B454" s="77">
        <f>+B455+B456+B457</f>
        <v>902429.55506863771</v>
      </c>
      <c r="C454" s="77">
        <f t="shared" ref="C454:G454" si="34">+C455+C456+C457</f>
        <v>348471.32788327598</v>
      </c>
      <c r="D454" s="77">
        <f t="shared" si="34"/>
        <v>553958.22718536167</v>
      </c>
      <c r="E454" s="77">
        <f t="shared" si="34"/>
        <v>149382.46687151663</v>
      </c>
      <c r="F454" s="77">
        <f t="shared" si="34"/>
        <v>28759.021004741313</v>
      </c>
      <c r="G454" s="77">
        <f t="shared" si="34"/>
        <v>375816.73930910375</v>
      </c>
      <c r="H454" s="77"/>
    </row>
    <row r="455" spans="1:8" x14ac:dyDescent="0.25">
      <c r="A455" s="73" t="s">
        <v>160</v>
      </c>
      <c r="B455" s="69">
        <v>330744.16140092921</v>
      </c>
      <c r="C455" s="69">
        <v>132590.12228065982</v>
      </c>
      <c r="D455" s="69">
        <v>198154.03912026939</v>
      </c>
      <c r="E455" s="69">
        <v>73526.344372675158</v>
      </c>
      <c r="F455" s="69">
        <v>8968.0011215945251</v>
      </c>
      <c r="G455" s="69">
        <v>115659.6936259997</v>
      </c>
      <c r="H455" s="77"/>
    </row>
    <row r="456" spans="1:8" x14ac:dyDescent="0.25">
      <c r="A456" s="73" t="s">
        <v>161</v>
      </c>
      <c r="B456" s="69">
        <v>318268.24106148363</v>
      </c>
      <c r="C456" s="69">
        <v>47698.551128925203</v>
      </c>
      <c r="D456" s="69">
        <v>270569.68993255845</v>
      </c>
      <c r="E456" s="69">
        <v>30176.999229531797</v>
      </c>
      <c r="F456" s="69">
        <v>9388.9448521291652</v>
      </c>
      <c r="G456" s="69">
        <v>231003.74585089748</v>
      </c>
      <c r="H456" s="77"/>
    </row>
    <row r="457" spans="1:8" ht="24" x14ac:dyDescent="0.25">
      <c r="A457" s="73" t="s">
        <v>162</v>
      </c>
      <c r="B457" s="69">
        <v>253417.15260622484</v>
      </c>
      <c r="C457" s="69">
        <v>168182.65447369096</v>
      </c>
      <c r="D457" s="69">
        <v>85234.498132533889</v>
      </c>
      <c r="E457" s="69">
        <v>45679.123269309683</v>
      </c>
      <c r="F457" s="69">
        <v>10402.075031017624</v>
      </c>
      <c r="G457" s="69">
        <v>29153.299832206583</v>
      </c>
      <c r="H457" s="77"/>
    </row>
    <row r="458" spans="1:8" x14ac:dyDescent="0.25">
      <c r="A458" s="75" t="s">
        <v>73</v>
      </c>
      <c r="B458" s="77">
        <f>+B459+B460+B461</f>
        <v>10135338.802935153</v>
      </c>
      <c r="C458" s="77">
        <f t="shared" ref="C458:G458" si="35">+C459+C460+C461</f>
        <v>5921430.4575124383</v>
      </c>
      <c r="D458" s="77">
        <f t="shared" si="35"/>
        <v>4213908.345422714</v>
      </c>
      <c r="E458" s="77">
        <f t="shared" si="35"/>
        <v>1129733.0452931679</v>
      </c>
      <c r="F458" s="77">
        <f t="shared" si="35"/>
        <v>84919.140525831972</v>
      </c>
      <c r="G458" s="77">
        <f t="shared" si="35"/>
        <v>2999256.159603714</v>
      </c>
      <c r="H458" s="77"/>
    </row>
    <row r="459" spans="1:8" x14ac:dyDescent="0.25">
      <c r="A459" s="73" t="s">
        <v>163</v>
      </c>
      <c r="B459" s="69">
        <v>5110313.3695645258</v>
      </c>
      <c r="C459" s="69">
        <v>2842216.1654925286</v>
      </c>
      <c r="D459" s="69">
        <v>2268097.2040719972</v>
      </c>
      <c r="E459" s="69">
        <v>573229.78943805886</v>
      </c>
      <c r="F459" s="69">
        <v>41324.65979359534</v>
      </c>
      <c r="G459" s="69">
        <v>1653542.754840343</v>
      </c>
      <c r="H459" s="77"/>
    </row>
    <row r="460" spans="1:8" x14ac:dyDescent="0.25">
      <c r="A460" s="73" t="s">
        <v>164</v>
      </c>
      <c r="B460" s="69">
        <v>1960579.0042633663</v>
      </c>
      <c r="C460" s="69">
        <v>1264498.7509635994</v>
      </c>
      <c r="D460" s="69">
        <v>696080.25329976692</v>
      </c>
      <c r="E460" s="69">
        <v>218330.3080847825</v>
      </c>
      <c r="F460" s="69">
        <v>18672.543864617586</v>
      </c>
      <c r="G460" s="69">
        <v>459077.40135036682</v>
      </c>
      <c r="H460" s="77"/>
    </row>
    <row r="461" spans="1:8" x14ac:dyDescent="0.25">
      <c r="A461" s="73" t="s">
        <v>165</v>
      </c>
      <c r="B461" s="69">
        <v>3064446.4291072609</v>
      </c>
      <c r="C461" s="69">
        <v>1814715.5410563108</v>
      </c>
      <c r="D461" s="69">
        <v>1249730.8880509501</v>
      </c>
      <c r="E461" s="69">
        <v>338172.94777032663</v>
      </c>
      <c r="F461" s="69">
        <v>24921.93686761905</v>
      </c>
      <c r="G461" s="69">
        <v>886636.00341300445</v>
      </c>
      <c r="H461" s="77"/>
    </row>
    <row r="462" spans="1:8" x14ac:dyDescent="0.25">
      <c r="A462" s="75" t="s">
        <v>74</v>
      </c>
      <c r="B462" s="77">
        <f>SUM(B463:B464)</f>
        <v>14441509.821372857</v>
      </c>
      <c r="C462" s="77">
        <f t="shared" ref="C462:G462" si="36">SUM(C463:C464)</f>
        <v>6807259.1830449086</v>
      </c>
      <c r="D462" s="77">
        <f t="shared" si="36"/>
        <v>7634250.6383279478</v>
      </c>
      <c r="E462" s="77">
        <f t="shared" si="36"/>
        <v>3814767.8576264884</v>
      </c>
      <c r="F462" s="77">
        <f t="shared" si="36"/>
        <v>507162.10956478375</v>
      </c>
      <c r="G462" s="77">
        <f t="shared" si="36"/>
        <v>3312320.6711366759</v>
      </c>
      <c r="H462" s="77"/>
    </row>
    <row r="463" spans="1:8" x14ac:dyDescent="0.25">
      <c r="A463" s="73" t="s">
        <v>166</v>
      </c>
      <c r="B463" s="69">
        <v>13561185.585919525</v>
      </c>
      <c r="C463" s="69">
        <v>6331676.0322345532</v>
      </c>
      <c r="D463" s="69">
        <v>7229509.5536849722</v>
      </c>
      <c r="E463" s="69">
        <v>3663451.8648117031</v>
      </c>
      <c r="F463" s="69">
        <v>499014.8209676863</v>
      </c>
      <c r="G463" s="69">
        <v>3067042.8679055828</v>
      </c>
      <c r="H463" s="77"/>
    </row>
    <row r="464" spans="1:8" x14ac:dyDescent="0.25">
      <c r="A464" s="73" t="s">
        <v>167</v>
      </c>
      <c r="B464" s="69">
        <v>880324.23545333138</v>
      </c>
      <c r="C464" s="69">
        <v>475583.15081035567</v>
      </c>
      <c r="D464" s="69">
        <v>404741.08464297571</v>
      </c>
      <c r="E464" s="69">
        <v>151315.9928147851</v>
      </c>
      <c r="F464" s="69">
        <v>8147.2885970974658</v>
      </c>
      <c r="G464" s="69">
        <v>245277.80323109313</v>
      </c>
      <c r="H464" s="77"/>
    </row>
    <row r="465" spans="1:8" x14ac:dyDescent="0.25">
      <c r="A465" s="184" t="s">
        <v>75</v>
      </c>
      <c r="B465" s="77">
        <f>SUM(B466:B469)</f>
        <v>5208251.2814923571</v>
      </c>
      <c r="C465" s="77">
        <f t="shared" ref="C465:G465" si="37">SUM(C466:C469)</f>
        <v>2461355.0776519286</v>
      </c>
      <c r="D465" s="77">
        <f t="shared" si="37"/>
        <v>2746896.2038404285</v>
      </c>
      <c r="E465" s="77">
        <f t="shared" si="37"/>
        <v>612672.46100897552</v>
      </c>
      <c r="F465" s="77">
        <f t="shared" si="37"/>
        <v>55236.207958847648</v>
      </c>
      <c r="G465" s="77">
        <f t="shared" si="37"/>
        <v>2078987.5348726052</v>
      </c>
      <c r="H465" s="77"/>
    </row>
    <row r="466" spans="1:8" x14ac:dyDescent="0.25">
      <c r="A466" s="73" t="s">
        <v>168</v>
      </c>
      <c r="B466" s="69">
        <v>4089130.1848752126</v>
      </c>
      <c r="C466" s="69">
        <v>1904485.112508425</v>
      </c>
      <c r="D466" s="69">
        <v>2184645.0723667876</v>
      </c>
      <c r="E466" s="69">
        <v>412074.30103898043</v>
      </c>
      <c r="F466" s="69">
        <v>38498.796362038956</v>
      </c>
      <c r="G466" s="69">
        <v>1734071.9749657682</v>
      </c>
      <c r="H466" s="77"/>
    </row>
    <row r="467" spans="1:8" x14ac:dyDescent="0.25">
      <c r="A467" s="73" t="s">
        <v>169</v>
      </c>
      <c r="B467" s="69">
        <v>147005.50406613279</v>
      </c>
      <c r="C467" s="69">
        <v>94479.48726462193</v>
      </c>
      <c r="D467" s="69">
        <v>52526.016801510865</v>
      </c>
      <c r="E467" s="69">
        <v>31958.618188085529</v>
      </c>
      <c r="F467" s="69">
        <v>2150.3961281112015</v>
      </c>
      <c r="G467" s="69">
        <v>18417.002485314133</v>
      </c>
      <c r="H467" s="77"/>
    </row>
    <row r="468" spans="1:8" x14ac:dyDescent="0.25">
      <c r="A468" s="73" t="s">
        <v>170</v>
      </c>
      <c r="B468" s="69">
        <v>838238.68684379617</v>
      </c>
      <c r="C468" s="69">
        <v>386042.01993900572</v>
      </c>
      <c r="D468" s="69">
        <v>452196.66690479044</v>
      </c>
      <c r="E468" s="69">
        <v>146483.37891438638</v>
      </c>
      <c r="F468" s="69">
        <v>12530.104695380027</v>
      </c>
      <c r="G468" s="69">
        <v>293183.18329502404</v>
      </c>
      <c r="H468" s="77"/>
    </row>
    <row r="469" spans="1:8" x14ac:dyDescent="0.25">
      <c r="A469" s="73" t="s">
        <v>171</v>
      </c>
      <c r="B469" s="69">
        <v>133876.90570721534</v>
      </c>
      <c r="C469" s="69">
        <v>76348.457939875865</v>
      </c>
      <c r="D469" s="69">
        <v>57528.447767339472</v>
      </c>
      <c r="E469" s="69">
        <v>22156.162867523188</v>
      </c>
      <c r="F469" s="69">
        <v>2056.9107733174646</v>
      </c>
      <c r="G469" s="69">
        <v>33315.374126498813</v>
      </c>
      <c r="H469" s="77"/>
    </row>
    <row r="470" spans="1:8" x14ac:dyDescent="0.25">
      <c r="A470" s="184" t="s">
        <v>76</v>
      </c>
      <c r="B470" s="77">
        <f>+B471</f>
        <v>6043350.6112944614</v>
      </c>
      <c r="C470" s="77">
        <f t="shared" ref="C470:G470" si="38">+C471</f>
        <v>3178794.3133217716</v>
      </c>
      <c r="D470" s="77">
        <f t="shared" si="38"/>
        <v>2864556.2979726898</v>
      </c>
      <c r="E470" s="77">
        <f t="shared" si="38"/>
        <v>1092916.8531572383</v>
      </c>
      <c r="F470" s="77">
        <f t="shared" si="38"/>
        <v>73494.678959813464</v>
      </c>
      <c r="G470" s="77">
        <f t="shared" si="38"/>
        <v>1698144.7658556381</v>
      </c>
      <c r="H470" s="77"/>
    </row>
    <row r="471" spans="1:8" x14ac:dyDescent="0.25">
      <c r="A471" s="73" t="s">
        <v>172</v>
      </c>
      <c r="B471" s="69">
        <v>6043350.6112944614</v>
      </c>
      <c r="C471" s="69">
        <v>3178794.3133217716</v>
      </c>
      <c r="D471" s="69">
        <v>2864556.2979726898</v>
      </c>
      <c r="E471" s="69">
        <v>1092916.8531572383</v>
      </c>
      <c r="F471" s="69">
        <v>73494.678959813464</v>
      </c>
      <c r="G471" s="69">
        <v>1698144.7658556381</v>
      </c>
      <c r="H471" s="77"/>
    </row>
    <row r="472" spans="1:8" x14ac:dyDescent="0.25">
      <c r="A472" s="187" t="s">
        <v>77</v>
      </c>
      <c r="B472" s="77">
        <f>+B473</f>
        <v>5991727.0231240913</v>
      </c>
      <c r="C472" s="77">
        <f t="shared" ref="C472:G472" si="39">+C473</f>
        <v>3055296.7927558115</v>
      </c>
      <c r="D472" s="77">
        <f t="shared" si="39"/>
        <v>2936430.2303682799</v>
      </c>
      <c r="E472" s="77">
        <f t="shared" si="39"/>
        <v>2212317.7765894104</v>
      </c>
      <c r="F472" s="77">
        <f t="shared" si="39"/>
        <v>129663.90599382785</v>
      </c>
      <c r="G472" s="77">
        <f t="shared" si="39"/>
        <v>594448.54778504162</v>
      </c>
      <c r="H472" s="77"/>
    </row>
    <row r="473" spans="1:8" x14ac:dyDescent="0.25">
      <c r="A473" s="73" t="s">
        <v>173</v>
      </c>
      <c r="B473" s="69">
        <v>5991727.0231240913</v>
      </c>
      <c r="C473" s="69">
        <v>3055296.7927558115</v>
      </c>
      <c r="D473" s="69">
        <v>2936430.2303682799</v>
      </c>
      <c r="E473" s="69">
        <v>2212317.7765894104</v>
      </c>
      <c r="F473" s="69">
        <v>129663.90599382785</v>
      </c>
      <c r="G473" s="69">
        <v>594448.54778504162</v>
      </c>
      <c r="H473" s="77"/>
    </row>
    <row r="474" spans="1:8" x14ac:dyDescent="0.25">
      <c r="A474" s="184" t="s">
        <v>78</v>
      </c>
      <c r="B474" s="77">
        <f>+B475</f>
        <v>7823342.9959639274</v>
      </c>
      <c r="C474" s="77">
        <f t="shared" ref="C474:G474" si="40">+C475</f>
        <v>3473263.1739655328</v>
      </c>
      <c r="D474" s="77">
        <f t="shared" si="40"/>
        <v>4350079.821998395</v>
      </c>
      <c r="E474" s="77">
        <f t="shared" si="40"/>
        <v>1920811.6820262279</v>
      </c>
      <c r="F474" s="77">
        <f t="shared" si="40"/>
        <v>159206.31409160202</v>
      </c>
      <c r="G474" s="77">
        <f t="shared" si="40"/>
        <v>2270061.8258805652</v>
      </c>
      <c r="H474" s="77"/>
    </row>
    <row r="475" spans="1:8" x14ac:dyDescent="0.25">
      <c r="A475" s="73" t="s">
        <v>174</v>
      </c>
      <c r="B475" s="69">
        <v>7823342.9959639274</v>
      </c>
      <c r="C475" s="69">
        <v>3473263.1739655328</v>
      </c>
      <c r="D475" s="69">
        <v>4350079.821998395</v>
      </c>
      <c r="E475" s="69">
        <v>1920811.6820262279</v>
      </c>
      <c r="F475" s="69">
        <v>159206.31409160202</v>
      </c>
      <c r="G475" s="69">
        <v>2270061.8258805652</v>
      </c>
      <c r="H475" s="77"/>
    </row>
    <row r="476" spans="1:8" x14ac:dyDescent="0.25">
      <c r="A476" s="184" t="s">
        <v>96</v>
      </c>
      <c r="B476" s="77">
        <f>+B477</f>
        <v>8220480.4549922524</v>
      </c>
      <c r="C476" s="77">
        <f t="shared" ref="C476:G476" si="41">+C477</f>
        <v>916157.45975356153</v>
      </c>
      <c r="D476" s="77">
        <f t="shared" si="41"/>
        <v>7304322.9952386906</v>
      </c>
      <c r="E476" s="77">
        <f t="shared" si="41"/>
        <v>159625.57574087931</v>
      </c>
      <c r="F476" s="77">
        <f t="shared" si="41"/>
        <v>478139.35066813458</v>
      </c>
      <c r="G476" s="77">
        <f t="shared" si="41"/>
        <v>6666558.0688296771</v>
      </c>
      <c r="H476" s="77"/>
    </row>
    <row r="477" spans="1:8" x14ac:dyDescent="0.25">
      <c r="A477" s="73" t="s">
        <v>175</v>
      </c>
      <c r="B477" s="69">
        <v>8220480.4549922524</v>
      </c>
      <c r="C477" s="69">
        <v>916157.45975356153</v>
      </c>
      <c r="D477" s="69">
        <v>7304322.9952386906</v>
      </c>
      <c r="E477" s="69">
        <v>159625.57574087931</v>
      </c>
      <c r="F477" s="69">
        <v>478139.35066813458</v>
      </c>
      <c r="G477" s="69">
        <v>6666558.0688296771</v>
      </c>
      <c r="H477" s="77"/>
    </row>
    <row r="478" spans="1:8" x14ac:dyDescent="0.25">
      <c r="A478" s="184" t="s">
        <v>117</v>
      </c>
      <c r="B478" s="77">
        <f>+B479</f>
        <v>5088305.5501864599</v>
      </c>
      <c r="C478" s="77">
        <f t="shared" ref="C478:G478" si="42">+C479</f>
        <v>1724596.8157519291</v>
      </c>
      <c r="D478" s="77">
        <f t="shared" si="42"/>
        <v>3363708.7344345311</v>
      </c>
      <c r="E478" s="77">
        <f t="shared" si="42"/>
        <v>1295106.4368333207</v>
      </c>
      <c r="F478" s="77">
        <f t="shared" si="42"/>
        <v>115150.60080821527</v>
      </c>
      <c r="G478" s="77">
        <f t="shared" si="42"/>
        <v>1953451.6967929951</v>
      </c>
      <c r="H478" s="77"/>
    </row>
    <row r="479" spans="1:8" x14ac:dyDescent="0.25">
      <c r="A479" s="70" t="s">
        <v>176</v>
      </c>
      <c r="B479" s="69">
        <v>5088305.5501864599</v>
      </c>
      <c r="C479" s="69">
        <v>1724596.8157519291</v>
      </c>
      <c r="D479" s="69">
        <v>3363708.7344345311</v>
      </c>
      <c r="E479" s="69">
        <v>1295106.4368333207</v>
      </c>
      <c r="F479" s="69">
        <v>115150.60080821527</v>
      </c>
      <c r="G479" s="69">
        <v>1953451.6967929951</v>
      </c>
      <c r="H479" s="77"/>
    </row>
    <row r="480" spans="1:8" x14ac:dyDescent="0.25">
      <c r="A480" s="184" t="s">
        <v>118</v>
      </c>
      <c r="B480" s="77">
        <f>+B481</f>
        <v>5882214.9895693418</v>
      </c>
      <c r="C480" s="77">
        <f t="shared" ref="C480:G480" si="43">+C481</f>
        <v>1419323.5742476464</v>
      </c>
      <c r="D480" s="77">
        <f t="shared" si="43"/>
        <v>4462891.4153216956</v>
      </c>
      <c r="E480" s="77">
        <f t="shared" si="43"/>
        <v>3421661.351116796</v>
      </c>
      <c r="F480" s="77">
        <f t="shared" si="43"/>
        <v>93737.001954310021</v>
      </c>
      <c r="G480" s="77">
        <f t="shared" si="43"/>
        <v>947493.0622505896</v>
      </c>
      <c r="H480" s="77"/>
    </row>
    <row r="481" spans="1:8" x14ac:dyDescent="0.25">
      <c r="A481" s="70" t="s">
        <v>177</v>
      </c>
      <c r="B481" s="69">
        <v>5882214.9895693418</v>
      </c>
      <c r="C481" s="69">
        <v>1419323.5742476464</v>
      </c>
      <c r="D481" s="69">
        <v>4462891.4153216956</v>
      </c>
      <c r="E481" s="69">
        <v>3421661.351116796</v>
      </c>
      <c r="F481" s="69">
        <v>93737.001954310021</v>
      </c>
      <c r="G481" s="69">
        <v>947493.0622505896</v>
      </c>
      <c r="H481" s="77"/>
    </row>
    <row r="482" spans="1:8" x14ac:dyDescent="0.25">
      <c r="A482" s="184" t="s">
        <v>81</v>
      </c>
      <c r="B482" s="77">
        <f>+B483</f>
        <v>4584593.4498060653</v>
      </c>
      <c r="C482" s="77">
        <f t="shared" ref="C482:G482" si="44">+C483</f>
        <v>1500536.0634818573</v>
      </c>
      <c r="D482" s="77">
        <f t="shared" si="44"/>
        <v>3084057.3863242078</v>
      </c>
      <c r="E482" s="77">
        <f t="shared" si="44"/>
        <v>2111014.1320512788</v>
      </c>
      <c r="F482" s="77">
        <f t="shared" si="44"/>
        <v>633443.73947248037</v>
      </c>
      <c r="G482" s="77">
        <f t="shared" si="44"/>
        <v>339599.51480044855</v>
      </c>
      <c r="H482" s="77"/>
    </row>
    <row r="483" spans="1:8" x14ac:dyDescent="0.25">
      <c r="A483" s="70" t="s">
        <v>178</v>
      </c>
      <c r="B483" s="69">
        <v>4584593.4498060653</v>
      </c>
      <c r="C483" s="69">
        <v>1500536.0634818573</v>
      </c>
      <c r="D483" s="69">
        <v>3084057.3863242078</v>
      </c>
      <c r="E483" s="69">
        <v>2111014.1320512788</v>
      </c>
      <c r="F483" s="69">
        <v>633443.73947248037</v>
      </c>
      <c r="G483" s="69">
        <v>339599.51480044855</v>
      </c>
      <c r="H483" s="77"/>
    </row>
    <row r="484" spans="1:8" x14ac:dyDescent="0.25">
      <c r="A484" s="184" t="s">
        <v>82</v>
      </c>
      <c r="B484" s="77">
        <f>+B485+B486</f>
        <v>4338063.3083421187</v>
      </c>
      <c r="C484" s="77">
        <f t="shared" ref="C484:G484" si="45">+C485+C486</f>
        <v>1479729.1804805845</v>
      </c>
      <c r="D484" s="77">
        <f t="shared" si="45"/>
        <v>2858334.1278615342</v>
      </c>
      <c r="E484" s="77">
        <f t="shared" si="45"/>
        <v>2284711.5286278017</v>
      </c>
      <c r="F484" s="77">
        <f t="shared" si="45"/>
        <v>71102.897505552581</v>
      </c>
      <c r="G484" s="77">
        <f t="shared" si="45"/>
        <v>502519.70172817947</v>
      </c>
      <c r="H484" s="77"/>
    </row>
    <row r="485" spans="1:8" x14ac:dyDescent="0.25">
      <c r="A485" s="70" t="s">
        <v>179</v>
      </c>
      <c r="B485" s="69">
        <v>1697829.7417150417</v>
      </c>
      <c r="C485" s="69">
        <v>454390.26979542163</v>
      </c>
      <c r="D485" s="69">
        <v>1243439.4719196199</v>
      </c>
      <c r="E485" s="69">
        <v>889831.18428529915</v>
      </c>
      <c r="F485" s="69">
        <v>38545.514312064144</v>
      </c>
      <c r="G485" s="69">
        <v>315062.77332225663</v>
      </c>
      <c r="H485" s="77"/>
    </row>
    <row r="486" spans="1:8" x14ac:dyDescent="0.25">
      <c r="A486" s="70" t="s">
        <v>180</v>
      </c>
      <c r="B486" s="69">
        <v>2640233.5666270768</v>
      </c>
      <c r="C486" s="69">
        <v>1025338.9106851628</v>
      </c>
      <c r="D486" s="69">
        <v>1614894.6559419141</v>
      </c>
      <c r="E486" s="69">
        <v>1394880.3443425028</v>
      </c>
      <c r="F486" s="69">
        <v>32557.38319348844</v>
      </c>
      <c r="G486" s="69">
        <v>187456.92840592287</v>
      </c>
      <c r="H486" s="77"/>
    </row>
    <row r="487" spans="1:8" x14ac:dyDescent="0.25">
      <c r="A487" s="184" t="s">
        <v>83</v>
      </c>
      <c r="B487" s="77">
        <f>+B488</f>
        <v>6376012.6179480953</v>
      </c>
      <c r="C487" s="77">
        <f t="shared" ref="C487:G487" si="46">+C488</f>
        <v>3239378.9119353229</v>
      </c>
      <c r="D487" s="77">
        <f t="shared" si="46"/>
        <v>3136633.7060127724</v>
      </c>
      <c r="E487" s="77">
        <f t="shared" si="46"/>
        <v>1862786.5543563077</v>
      </c>
      <c r="F487" s="77">
        <f t="shared" si="46"/>
        <v>70531.714305517162</v>
      </c>
      <c r="G487" s="77">
        <f t="shared" si="46"/>
        <v>1203315.4373509474</v>
      </c>
      <c r="H487" s="77"/>
    </row>
    <row r="488" spans="1:8" x14ac:dyDescent="0.25">
      <c r="A488" s="70" t="s">
        <v>181</v>
      </c>
      <c r="B488" s="69">
        <v>6376012.6179480953</v>
      </c>
      <c r="C488" s="69">
        <v>3239378.9119353229</v>
      </c>
      <c r="D488" s="69">
        <v>3136633.7060127724</v>
      </c>
      <c r="E488" s="69">
        <v>1862786.5543563077</v>
      </c>
      <c r="F488" s="69">
        <v>70531.714305517162</v>
      </c>
      <c r="G488" s="69">
        <v>1203315.4373509474</v>
      </c>
      <c r="H488" s="77"/>
    </row>
    <row r="489" spans="1:8" x14ac:dyDescent="0.25">
      <c r="A489" s="184" t="s">
        <v>119</v>
      </c>
      <c r="B489" s="77">
        <f>+B490</f>
        <v>3078004.6846840424</v>
      </c>
      <c r="C489" s="77">
        <f t="shared" ref="C489:G489" si="47">+C490</f>
        <v>1360217.8829742235</v>
      </c>
      <c r="D489" s="77">
        <f t="shared" si="47"/>
        <v>1717786.8017098189</v>
      </c>
      <c r="E489" s="77">
        <f t="shared" si="47"/>
        <v>595419.81148090842</v>
      </c>
      <c r="F489" s="77">
        <f t="shared" si="47"/>
        <v>47554.798409258918</v>
      </c>
      <c r="G489" s="77">
        <f t="shared" si="47"/>
        <v>1074812.1918196515</v>
      </c>
      <c r="H489" s="77"/>
    </row>
    <row r="490" spans="1:8" x14ac:dyDescent="0.25">
      <c r="A490" s="70" t="s">
        <v>182</v>
      </c>
      <c r="B490" s="69">
        <v>3078004.6846840424</v>
      </c>
      <c r="C490" s="69">
        <v>1360217.8829742235</v>
      </c>
      <c r="D490" s="69">
        <v>1717786.8017098189</v>
      </c>
      <c r="E490" s="69">
        <v>595419.81148090842</v>
      </c>
      <c r="F490" s="69">
        <v>47554.798409258918</v>
      </c>
      <c r="G490" s="69">
        <v>1074812.1918196515</v>
      </c>
      <c r="H490" s="77"/>
    </row>
    <row r="491" spans="1:8" x14ac:dyDescent="0.25">
      <c r="A491" s="184" t="s">
        <v>120</v>
      </c>
      <c r="B491" s="77">
        <f>+B492</f>
        <v>256771.90168151897</v>
      </c>
      <c r="C491" s="77">
        <f t="shared" ref="C491:G491" si="48">+C492</f>
        <v>0</v>
      </c>
      <c r="D491" s="77">
        <f t="shared" si="48"/>
        <v>256771.90168151897</v>
      </c>
      <c r="E491" s="77">
        <f t="shared" si="48"/>
        <v>256771.90168151897</v>
      </c>
      <c r="F491" s="77">
        <f t="shared" si="48"/>
        <v>0</v>
      </c>
      <c r="G491" s="77">
        <f t="shared" si="48"/>
        <v>0</v>
      </c>
      <c r="H491" s="77"/>
    </row>
    <row r="492" spans="1:8" x14ac:dyDescent="0.25">
      <c r="A492" s="70" t="s">
        <v>183</v>
      </c>
      <c r="B492" s="69">
        <v>256771.90168151897</v>
      </c>
      <c r="C492" s="69"/>
      <c r="D492" s="69">
        <v>256771.90168151897</v>
      </c>
      <c r="E492" s="69">
        <v>256771.90168151897</v>
      </c>
      <c r="F492" s="69"/>
      <c r="G492" s="69">
        <v>0</v>
      </c>
      <c r="H492" s="69"/>
    </row>
    <row r="493" spans="1:8" x14ac:dyDescent="0.25">
      <c r="A493" s="184" t="s">
        <v>85</v>
      </c>
      <c r="B493" s="77">
        <f t="shared" ref="B493:G493" si="49">+B491+B489+B487+B484+B482+B480+B478+B476+B474+B472+B470+B465+B462+B458+B454+B451+B430+B428+B422</f>
        <v>116310832.30090038</v>
      </c>
      <c r="C493" s="77">
        <f t="shared" si="49"/>
        <v>55111768.776607275</v>
      </c>
      <c r="D493" s="77">
        <f t="shared" si="49"/>
        <v>61199063.524293087</v>
      </c>
      <c r="E493" s="77">
        <f t="shared" si="49"/>
        <v>26116129.741589647</v>
      </c>
      <c r="F493" s="77">
        <f t="shared" si="49"/>
        <v>2866240.2702524234</v>
      </c>
      <c r="G493" s="77">
        <f t="shared" si="49"/>
        <v>32216693.512451019</v>
      </c>
      <c r="H493" s="189"/>
    </row>
    <row r="494" spans="1:8" x14ac:dyDescent="0.25">
      <c r="A494" s="70"/>
      <c r="B494" s="69"/>
      <c r="C494" s="69"/>
      <c r="D494" s="69"/>
      <c r="E494" s="69"/>
      <c r="F494" s="69"/>
      <c r="G494" s="69"/>
      <c r="H494" s="77"/>
    </row>
    <row r="495" spans="1:8" x14ac:dyDescent="0.25">
      <c r="A495" s="70" t="s">
        <v>57</v>
      </c>
      <c r="B495" s="69"/>
      <c r="C495" s="69"/>
      <c r="D495" s="69">
        <v>5902974.5099786483</v>
      </c>
      <c r="E495" s="69"/>
      <c r="F495" s="69"/>
      <c r="G495" s="69"/>
      <c r="H495" s="69"/>
    </row>
    <row r="496" spans="1:8" x14ac:dyDescent="0.25">
      <c r="A496" s="70"/>
      <c r="B496" s="69"/>
      <c r="C496" s="69"/>
      <c r="D496" s="69"/>
      <c r="E496" s="69"/>
      <c r="F496" s="69"/>
      <c r="G496" s="69"/>
      <c r="H496" s="69"/>
    </row>
    <row r="497" spans="1:8" x14ac:dyDescent="0.25">
      <c r="A497" s="184" t="s">
        <v>86</v>
      </c>
      <c r="B497" s="77"/>
      <c r="C497" s="77"/>
      <c r="D497" s="77">
        <f>+D493+D495</f>
        <v>67102038.034271732</v>
      </c>
      <c r="E497" s="77"/>
      <c r="F497" s="77"/>
      <c r="G497" s="77"/>
      <c r="H497" s="69"/>
    </row>
    <row r="498" spans="1:8" x14ac:dyDescent="0.25">
      <c r="A498" s="188"/>
      <c r="B498" s="79"/>
      <c r="C498" s="79"/>
      <c r="D498" s="79"/>
      <c r="E498" s="79"/>
      <c r="F498" s="79"/>
      <c r="G498" s="79"/>
      <c r="H498" s="77"/>
    </row>
    <row r="499" spans="1:8" x14ac:dyDescent="0.25">
      <c r="A499" s="29" t="s">
        <v>9</v>
      </c>
      <c r="B499" s="29"/>
      <c r="C499" s="29"/>
      <c r="D499" s="29"/>
      <c r="E499" s="29"/>
      <c r="F499" s="29"/>
      <c r="G499" s="29"/>
      <c r="H499" s="69"/>
    </row>
    <row r="501" spans="1:8" x14ac:dyDescent="0.25">
      <c r="A501" s="177" t="s">
        <v>185</v>
      </c>
      <c r="B501" s="190"/>
      <c r="C501" s="190"/>
      <c r="D501" s="190"/>
      <c r="E501" s="190"/>
      <c r="F501" s="190"/>
      <c r="G501" s="190"/>
    </row>
    <row r="502" spans="1:8" x14ac:dyDescent="0.25">
      <c r="A502" s="161" t="s">
        <v>131</v>
      </c>
      <c r="B502" s="161"/>
      <c r="C502" s="161"/>
      <c r="D502" s="161"/>
      <c r="E502" s="161"/>
      <c r="F502" s="161"/>
      <c r="G502" s="161"/>
    </row>
    <row r="503" spans="1:8" x14ac:dyDescent="0.25">
      <c r="A503" s="178">
        <v>2017</v>
      </c>
      <c r="B503" s="191"/>
      <c r="C503" s="191"/>
      <c r="D503" s="191"/>
      <c r="E503" s="191"/>
      <c r="F503" s="191"/>
      <c r="G503" s="191"/>
    </row>
    <row r="504" spans="1:8" x14ac:dyDescent="0.25">
      <c r="A504" s="177"/>
      <c r="B504" s="83"/>
      <c r="C504" s="83"/>
      <c r="D504" s="83"/>
      <c r="E504" s="83"/>
      <c r="F504" s="83"/>
      <c r="G504" s="180" t="s">
        <v>108</v>
      </c>
    </row>
    <row r="505" spans="1:8" ht="60" x14ac:dyDescent="0.25">
      <c r="A505" s="12" t="s">
        <v>109</v>
      </c>
      <c r="B505" s="12" t="s">
        <v>51</v>
      </c>
      <c r="C505" s="12" t="s">
        <v>110</v>
      </c>
      <c r="D505" s="12" t="s">
        <v>111</v>
      </c>
      <c r="E505" s="12" t="s">
        <v>112</v>
      </c>
      <c r="F505" s="12" t="s">
        <v>113</v>
      </c>
      <c r="G505" s="12" t="s">
        <v>114</v>
      </c>
    </row>
    <row r="506" spans="1:8" x14ac:dyDescent="0.25">
      <c r="A506" s="182"/>
      <c r="B506" s="182"/>
      <c r="C506" s="182"/>
      <c r="D506" s="182"/>
      <c r="E506" s="182"/>
      <c r="F506" s="182"/>
      <c r="G506" s="182"/>
    </row>
    <row r="507" spans="1:8" x14ac:dyDescent="0.25">
      <c r="A507" s="184" t="s">
        <v>69</v>
      </c>
      <c r="B507" s="77">
        <f>SUM(B508:B512)</f>
        <v>700274.23029697721</v>
      </c>
      <c r="C507" s="77">
        <f t="shared" ref="C507:G507" si="50">SUM(C508:C512)</f>
        <v>348925.99019513692</v>
      </c>
      <c r="D507" s="77">
        <f t="shared" si="50"/>
        <v>351348.24010184029</v>
      </c>
      <c r="E507" s="77">
        <f t="shared" si="50"/>
        <v>58562.521216560308</v>
      </c>
      <c r="F507" s="77">
        <f t="shared" si="50"/>
        <v>12592.848737706556</v>
      </c>
      <c r="G507" s="77">
        <f t="shared" si="50"/>
        <v>280192.87014757347</v>
      </c>
    </row>
    <row r="508" spans="1:8" x14ac:dyDescent="0.25">
      <c r="A508" s="73" t="s">
        <v>132</v>
      </c>
      <c r="B508" s="69">
        <v>76446.551356968484</v>
      </c>
      <c r="C508" s="69">
        <v>21865.280336082211</v>
      </c>
      <c r="D508" s="69">
        <v>54581.27102088627</v>
      </c>
      <c r="E508" s="69">
        <v>19226.941701089665</v>
      </c>
      <c r="F508" s="69">
        <v>151.82205019586138</v>
      </c>
      <c r="G508" s="69">
        <v>35202.507269600741</v>
      </c>
    </row>
    <row r="509" spans="1:8" x14ac:dyDescent="0.25">
      <c r="A509" s="73" t="s">
        <v>133</v>
      </c>
      <c r="B509" s="69">
        <v>551842.16072554793</v>
      </c>
      <c r="C509" s="69">
        <v>296108.36185753241</v>
      </c>
      <c r="D509" s="69">
        <v>255733.79886801552</v>
      </c>
      <c r="E509" s="69">
        <v>17755.47091499938</v>
      </c>
      <c r="F509" s="69">
        <v>11743.707190278932</v>
      </c>
      <c r="G509" s="69">
        <v>226234.62076273724</v>
      </c>
    </row>
    <row r="510" spans="1:8" x14ac:dyDescent="0.25">
      <c r="A510" s="73" t="s">
        <v>134</v>
      </c>
      <c r="B510" s="69">
        <v>53692.301626286724</v>
      </c>
      <c r="C510" s="69">
        <v>23478.014987821811</v>
      </c>
      <c r="D510" s="69">
        <v>30214.286638464913</v>
      </c>
      <c r="E510" s="69">
        <v>14174.767629339698</v>
      </c>
      <c r="F510" s="69">
        <v>645.82163544975481</v>
      </c>
      <c r="G510" s="69">
        <v>15393.697373675461</v>
      </c>
    </row>
    <row r="511" spans="1:8" x14ac:dyDescent="0.25">
      <c r="A511" s="73" t="s">
        <v>135</v>
      </c>
      <c r="B511" s="69">
        <v>18228.260588174096</v>
      </c>
      <c r="C511" s="69">
        <v>7445.2483717653695</v>
      </c>
      <c r="D511" s="69">
        <v>10783.012216408726</v>
      </c>
      <c r="E511" s="69">
        <v>7394.3834538142128</v>
      </c>
      <c r="F511" s="69">
        <v>51.497861782007497</v>
      </c>
      <c r="G511" s="69">
        <v>3337.1309008125058</v>
      </c>
    </row>
    <row r="512" spans="1:8" x14ac:dyDescent="0.25">
      <c r="A512" s="73" t="s">
        <v>136</v>
      </c>
      <c r="B512" s="69">
        <v>64.956000000000003</v>
      </c>
      <c r="C512" s="69">
        <v>29.084641935144827</v>
      </c>
      <c r="D512" s="69">
        <v>35.871358064855173</v>
      </c>
      <c r="E512" s="69">
        <v>10.957517317360796</v>
      </c>
      <c r="F512" s="69">
        <v>0</v>
      </c>
      <c r="G512" s="69">
        <v>24.913840747494376</v>
      </c>
    </row>
    <row r="513" spans="1:7" x14ac:dyDescent="0.25">
      <c r="A513" s="184" t="s">
        <v>70</v>
      </c>
      <c r="B513" s="77">
        <f>+B514</f>
        <v>132432.73029619278</v>
      </c>
      <c r="C513" s="77">
        <f t="shared" ref="C513:G513" si="51">+C514</f>
        <v>58382.4776826569</v>
      </c>
      <c r="D513" s="77">
        <f t="shared" si="51"/>
        <v>74050.252613535878</v>
      </c>
      <c r="E513" s="77">
        <f t="shared" si="51"/>
        <v>8210.0092064955425</v>
      </c>
      <c r="F513" s="77">
        <f t="shared" si="51"/>
        <v>1127.3015568574317</v>
      </c>
      <c r="G513" s="77">
        <f t="shared" si="51"/>
        <v>64712.941850182906</v>
      </c>
    </row>
    <row r="514" spans="1:7" x14ac:dyDescent="0.25">
      <c r="A514" s="73" t="s">
        <v>137</v>
      </c>
      <c r="B514" s="69">
        <v>132432.73029619278</v>
      </c>
      <c r="C514" s="69">
        <v>58382.4776826569</v>
      </c>
      <c r="D514" s="69">
        <v>74050.252613535878</v>
      </c>
      <c r="E514" s="69">
        <v>8210.0092064955425</v>
      </c>
      <c r="F514" s="69">
        <v>1127.3015568574317</v>
      </c>
      <c r="G514" s="69">
        <v>64712.941850182906</v>
      </c>
    </row>
    <row r="515" spans="1:7" x14ac:dyDescent="0.25">
      <c r="A515" s="184" t="s">
        <v>71</v>
      </c>
      <c r="B515" s="77">
        <f t="shared" ref="B515:G515" si="52">SUM(B516:B535)</f>
        <v>24524975.345223304</v>
      </c>
      <c r="C515" s="77">
        <f t="shared" si="52"/>
        <v>16275422.163573541</v>
      </c>
      <c r="D515" s="77">
        <f t="shared" si="52"/>
        <v>8249553.1816497594</v>
      </c>
      <c r="E515" s="77">
        <f t="shared" si="52"/>
        <v>2892393.7339697671</v>
      </c>
      <c r="F515" s="77">
        <f t="shared" si="52"/>
        <v>257267.93082895462</v>
      </c>
      <c r="G515" s="77">
        <f t="shared" si="52"/>
        <v>5099891.5168510387</v>
      </c>
    </row>
    <row r="516" spans="1:7" x14ac:dyDescent="0.25">
      <c r="A516" s="185" t="s">
        <v>138</v>
      </c>
      <c r="B516" s="69">
        <v>8258854.3493923424</v>
      </c>
      <c r="C516" s="69">
        <v>6005051.6358064972</v>
      </c>
      <c r="D516" s="69">
        <v>2253802.7135858452</v>
      </c>
      <c r="E516" s="69">
        <v>708840.95781909104</v>
      </c>
      <c r="F516" s="69">
        <v>64534.366808122672</v>
      </c>
      <c r="G516" s="69">
        <v>1480427.3889586313</v>
      </c>
    </row>
    <row r="517" spans="1:7" x14ac:dyDescent="0.25">
      <c r="A517" s="186" t="s">
        <v>139</v>
      </c>
      <c r="B517" s="69">
        <v>1547508.3935247441</v>
      </c>
      <c r="C517" s="69">
        <v>734563.56603432621</v>
      </c>
      <c r="D517" s="69">
        <v>812944.82749041787</v>
      </c>
      <c r="E517" s="69">
        <v>130386.39279978283</v>
      </c>
      <c r="F517" s="69">
        <v>24978.420657614461</v>
      </c>
      <c r="G517" s="69">
        <v>657580.01403302059</v>
      </c>
    </row>
    <row r="518" spans="1:7" x14ac:dyDescent="0.25">
      <c r="A518" s="186" t="s">
        <v>140</v>
      </c>
      <c r="B518" s="69">
        <v>339211.16411682288</v>
      </c>
      <c r="C518" s="69">
        <v>195966.53514951008</v>
      </c>
      <c r="D518" s="69">
        <v>143244.6289673128</v>
      </c>
      <c r="E518" s="69">
        <v>60404.28392178021</v>
      </c>
      <c r="F518" s="69">
        <v>5085.8828126685621</v>
      </c>
      <c r="G518" s="69">
        <v>77754.462232864025</v>
      </c>
    </row>
    <row r="519" spans="1:7" x14ac:dyDescent="0.25">
      <c r="A519" s="186" t="s">
        <v>141</v>
      </c>
      <c r="B519" s="69">
        <v>3986807.6392923002</v>
      </c>
      <c r="C519" s="69">
        <v>2283474.3730279948</v>
      </c>
      <c r="D519" s="69">
        <v>1703333.2662643055</v>
      </c>
      <c r="E519" s="69">
        <v>751894.53421651421</v>
      </c>
      <c r="F519" s="69">
        <v>39264.054335553745</v>
      </c>
      <c r="G519" s="69">
        <v>912174.67771223746</v>
      </c>
    </row>
    <row r="520" spans="1:7" ht="36" x14ac:dyDescent="0.25">
      <c r="A520" s="186" t="s">
        <v>142</v>
      </c>
      <c r="B520" s="69">
        <v>550676.1464667992</v>
      </c>
      <c r="C520" s="69">
        <v>349039.02873249777</v>
      </c>
      <c r="D520" s="69">
        <v>201637.11773430143</v>
      </c>
      <c r="E520" s="69">
        <v>105080.13512269665</v>
      </c>
      <c r="F520" s="69">
        <v>6179.5534807574923</v>
      </c>
      <c r="G520" s="69">
        <v>90377.429130847289</v>
      </c>
    </row>
    <row r="521" spans="1:7" ht="24" x14ac:dyDescent="0.25">
      <c r="A521" s="186" t="s">
        <v>143</v>
      </c>
      <c r="B521" s="69">
        <v>387916.44964582473</v>
      </c>
      <c r="C521" s="69">
        <v>242437.17196144574</v>
      </c>
      <c r="D521" s="69">
        <v>145479.27768437899</v>
      </c>
      <c r="E521" s="69">
        <v>43941.188068573443</v>
      </c>
      <c r="F521" s="69">
        <v>3935.2422910464084</v>
      </c>
      <c r="G521" s="69">
        <v>97602.847324759132</v>
      </c>
    </row>
    <row r="522" spans="1:7" x14ac:dyDescent="0.25">
      <c r="A522" s="186" t="s">
        <v>144</v>
      </c>
      <c r="B522" s="69">
        <v>560927.28384230507</v>
      </c>
      <c r="C522" s="69">
        <v>393596.07966121705</v>
      </c>
      <c r="D522" s="69">
        <v>167331.20418108802</v>
      </c>
      <c r="E522" s="69">
        <v>52360.925059268528</v>
      </c>
      <c r="F522" s="69">
        <v>4956.1128742282935</v>
      </c>
      <c r="G522" s="69">
        <v>110014.1662475912</v>
      </c>
    </row>
    <row r="523" spans="1:7" x14ac:dyDescent="0.25">
      <c r="A523" s="186" t="s">
        <v>145</v>
      </c>
      <c r="B523" s="69">
        <v>403790.2665633919</v>
      </c>
      <c r="C523" s="69">
        <v>224101.42696156132</v>
      </c>
      <c r="D523" s="69">
        <v>179688.83960183058</v>
      </c>
      <c r="E523" s="69">
        <v>66533.617790465258</v>
      </c>
      <c r="F523" s="69">
        <v>7423.7433112419585</v>
      </c>
      <c r="G523" s="69">
        <v>105731.47850012337</v>
      </c>
    </row>
    <row r="524" spans="1:7" ht="24" x14ac:dyDescent="0.25">
      <c r="A524" s="186" t="s">
        <v>146</v>
      </c>
      <c r="B524" s="69">
        <v>2224951.7720480594</v>
      </c>
      <c r="C524" s="69">
        <v>1761234.8424962559</v>
      </c>
      <c r="D524" s="69">
        <v>463716.92955180351</v>
      </c>
      <c r="E524" s="69">
        <v>116919.36255832732</v>
      </c>
      <c r="F524" s="69">
        <v>20011.165627256389</v>
      </c>
      <c r="G524" s="69">
        <v>326786.4013662198</v>
      </c>
    </row>
    <row r="525" spans="1:7" x14ac:dyDescent="0.25">
      <c r="A525" s="186" t="s">
        <v>147</v>
      </c>
      <c r="B525" s="69">
        <v>992055.47859364829</v>
      </c>
      <c r="C525" s="69">
        <v>626100.98212913878</v>
      </c>
      <c r="D525" s="69">
        <v>365954.49646450952</v>
      </c>
      <c r="E525" s="69">
        <v>123270.25934389334</v>
      </c>
      <c r="F525" s="69">
        <v>12447.712384726223</v>
      </c>
      <c r="G525" s="69">
        <v>230236.52473588998</v>
      </c>
    </row>
    <row r="526" spans="1:7" ht="24" x14ac:dyDescent="0.25">
      <c r="A526" s="186" t="s">
        <v>148</v>
      </c>
      <c r="B526" s="69">
        <v>275910.6368139041</v>
      </c>
      <c r="C526" s="69">
        <v>159197.38469166082</v>
      </c>
      <c r="D526" s="69">
        <v>116713.25212224328</v>
      </c>
      <c r="E526" s="69">
        <v>58169.026190919714</v>
      </c>
      <c r="F526" s="69">
        <v>4748.4684647391423</v>
      </c>
      <c r="G526" s="69">
        <v>53795.757466584429</v>
      </c>
    </row>
    <row r="527" spans="1:7" x14ac:dyDescent="0.25">
      <c r="A527" s="186" t="s">
        <v>149</v>
      </c>
      <c r="B527" s="69">
        <v>632563.6427420706</v>
      </c>
      <c r="C527" s="69">
        <v>479425.57890229672</v>
      </c>
      <c r="D527" s="69">
        <v>153138.06383977388</v>
      </c>
      <c r="E527" s="69">
        <v>86551.174478103945</v>
      </c>
      <c r="F527" s="69">
        <v>9867.2912815197906</v>
      </c>
      <c r="G527" s="69">
        <v>56719.598080150143</v>
      </c>
    </row>
    <row r="528" spans="1:7" x14ac:dyDescent="0.25">
      <c r="A528" s="186" t="s">
        <v>150</v>
      </c>
      <c r="B528" s="69">
        <v>527419.45016651216</v>
      </c>
      <c r="C528" s="69">
        <v>278171.99925324233</v>
      </c>
      <c r="D528" s="69">
        <v>249247.45091326983</v>
      </c>
      <c r="E528" s="69">
        <v>58184.348787458461</v>
      </c>
      <c r="F528" s="69">
        <v>4343.0585790333016</v>
      </c>
      <c r="G528" s="69">
        <v>186720.04354677806</v>
      </c>
    </row>
    <row r="529" spans="1:7" x14ac:dyDescent="0.25">
      <c r="A529" s="186" t="s">
        <v>151</v>
      </c>
      <c r="B529" s="69">
        <v>1885741.0407947977</v>
      </c>
      <c r="C529" s="69">
        <v>1427341.7184365266</v>
      </c>
      <c r="D529" s="69">
        <v>458399.32235827111</v>
      </c>
      <c r="E529" s="69">
        <v>241205.62703329875</v>
      </c>
      <c r="F529" s="69">
        <v>20552.680612536045</v>
      </c>
      <c r="G529" s="69">
        <v>196641.0147124363</v>
      </c>
    </row>
    <row r="530" spans="1:7" x14ac:dyDescent="0.25">
      <c r="A530" s="186" t="s">
        <v>152</v>
      </c>
      <c r="B530" s="69">
        <v>626316.9616327309</v>
      </c>
      <c r="C530" s="69">
        <v>355764.72657905729</v>
      </c>
      <c r="D530" s="69">
        <v>270552.23505367362</v>
      </c>
      <c r="E530" s="69">
        <v>126014.38053815128</v>
      </c>
      <c r="F530" s="69">
        <v>9534.9839608511829</v>
      </c>
      <c r="G530" s="69">
        <v>135002.87055467116</v>
      </c>
    </row>
    <row r="531" spans="1:7" ht="36" x14ac:dyDescent="0.25">
      <c r="A531" s="186" t="s">
        <v>153</v>
      </c>
      <c r="B531" s="69">
        <v>867761.97460015072</v>
      </c>
      <c r="C531" s="69">
        <v>502211.67958237248</v>
      </c>
      <c r="D531" s="69">
        <v>365550.29501777823</v>
      </c>
      <c r="E531" s="69">
        <v>95177.289863918151</v>
      </c>
      <c r="F531" s="69">
        <v>13151.234017879091</v>
      </c>
      <c r="G531" s="69">
        <v>257221.77113598099</v>
      </c>
    </row>
    <row r="532" spans="1:7" x14ac:dyDescent="0.25">
      <c r="A532" s="186" t="s">
        <v>154</v>
      </c>
      <c r="B532" s="69">
        <v>136418.45274365036</v>
      </c>
      <c r="C532" s="69">
        <v>90160.904375319937</v>
      </c>
      <c r="D532" s="69">
        <v>46257.548368330419</v>
      </c>
      <c r="E532" s="69">
        <v>24449.922272242504</v>
      </c>
      <c r="F532" s="69">
        <v>2196.6654093006332</v>
      </c>
      <c r="G532" s="69">
        <v>19610.960686787283</v>
      </c>
    </row>
    <row r="533" spans="1:7" x14ac:dyDescent="0.25">
      <c r="A533" s="186" t="s">
        <v>155</v>
      </c>
      <c r="B533" s="69">
        <v>91955.370429597999</v>
      </c>
      <c r="C533" s="69">
        <v>48686.219502201537</v>
      </c>
      <c r="D533" s="69">
        <v>43269.150927396462</v>
      </c>
      <c r="E533" s="69">
        <v>10787.711122860441</v>
      </c>
      <c r="F533" s="69">
        <v>1153.3931149827358</v>
      </c>
      <c r="G533" s="69">
        <v>31328.046689553285</v>
      </c>
    </row>
    <row r="534" spans="1:7" x14ac:dyDescent="0.25">
      <c r="A534" s="186" t="s">
        <v>156</v>
      </c>
      <c r="B534" s="69">
        <v>8342.2491567797697</v>
      </c>
      <c r="C534" s="69">
        <v>5894.6017751272257</v>
      </c>
      <c r="D534" s="69">
        <v>2447.647381652544</v>
      </c>
      <c r="E534" s="69">
        <v>812.57544632467807</v>
      </c>
      <c r="F534" s="69">
        <v>152.88654425045652</v>
      </c>
      <c r="G534" s="69">
        <v>1482.1853910774093</v>
      </c>
    </row>
    <row r="535" spans="1:7" x14ac:dyDescent="0.25">
      <c r="A535" s="54" t="s">
        <v>157</v>
      </c>
      <c r="B535" s="69">
        <v>219846.62265687127</v>
      </c>
      <c r="C535" s="69">
        <v>113001.70851529395</v>
      </c>
      <c r="D535" s="69">
        <v>106844.91414157732</v>
      </c>
      <c r="E535" s="69">
        <v>31410.02153609609</v>
      </c>
      <c r="F535" s="69">
        <v>2751.0142606461104</v>
      </c>
      <c r="G535" s="69">
        <v>72683.878344835117</v>
      </c>
    </row>
    <row r="536" spans="1:7" x14ac:dyDescent="0.25">
      <c r="A536" s="187" t="s">
        <v>115</v>
      </c>
      <c r="B536" s="77">
        <f>+B537+B538</f>
        <v>2791951.8636522871</v>
      </c>
      <c r="C536" s="77">
        <f t="shared" ref="C536:G536" si="53">+C537+C538</f>
        <v>1373488.3399687158</v>
      </c>
      <c r="D536" s="77">
        <f t="shared" si="53"/>
        <v>1418463.5236835713</v>
      </c>
      <c r="E536" s="77">
        <f t="shared" si="53"/>
        <v>378956.99177750369</v>
      </c>
      <c r="F536" s="77">
        <f t="shared" si="53"/>
        <v>45606.359835436211</v>
      </c>
      <c r="G536" s="77">
        <f t="shared" si="53"/>
        <v>993900.17207063129</v>
      </c>
    </row>
    <row r="537" spans="1:7" x14ac:dyDescent="0.25">
      <c r="A537" s="73" t="s">
        <v>158</v>
      </c>
      <c r="B537" s="69">
        <v>2085080.3573567495</v>
      </c>
      <c r="C537" s="69">
        <v>882818.85693988809</v>
      </c>
      <c r="D537" s="69">
        <v>1202261.5004168614</v>
      </c>
      <c r="E537" s="69">
        <v>338751.73785690579</v>
      </c>
      <c r="F537" s="69">
        <v>33293.70622628311</v>
      </c>
      <c r="G537" s="69">
        <v>830216.05633367249</v>
      </c>
    </row>
    <row r="538" spans="1:7" x14ac:dyDescent="0.25">
      <c r="A538" s="73" t="s">
        <v>159</v>
      </c>
      <c r="B538" s="69">
        <v>706871.50629553758</v>
      </c>
      <c r="C538" s="69">
        <v>490669.48302882776</v>
      </c>
      <c r="D538" s="69">
        <v>216202.02326670982</v>
      </c>
      <c r="E538" s="69">
        <v>40205.253920597876</v>
      </c>
      <c r="F538" s="69">
        <v>12312.653609153103</v>
      </c>
      <c r="G538" s="69">
        <v>163684.11573695883</v>
      </c>
    </row>
    <row r="539" spans="1:7" ht="24" x14ac:dyDescent="0.25">
      <c r="A539" s="75" t="s">
        <v>116</v>
      </c>
      <c r="B539" s="77">
        <f>+B540+B541+B542</f>
        <v>925401.05940216582</v>
      </c>
      <c r="C539" s="77">
        <f t="shared" ref="C539:G539" si="54">+C540+C541+C542</f>
        <v>364144.84895248478</v>
      </c>
      <c r="D539" s="77">
        <f t="shared" si="54"/>
        <v>561256.21044968104</v>
      </c>
      <c r="E539" s="77">
        <f t="shared" si="54"/>
        <v>162059.42500878515</v>
      </c>
      <c r="F539" s="77">
        <f t="shared" si="54"/>
        <v>29381.596579732224</v>
      </c>
      <c r="G539" s="77">
        <f t="shared" si="54"/>
        <v>369815.18886116368</v>
      </c>
    </row>
    <row r="540" spans="1:7" x14ac:dyDescent="0.25">
      <c r="A540" s="73" t="s">
        <v>160</v>
      </c>
      <c r="B540" s="69">
        <v>343838.8563644219</v>
      </c>
      <c r="C540" s="69">
        <v>139472.60131163709</v>
      </c>
      <c r="D540" s="69">
        <v>204366.25505278481</v>
      </c>
      <c r="E540" s="69">
        <v>80431.467815145486</v>
      </c>
      <c r="F540" s="69">
        <v>9249.3333923814225</v>
      </c>
      <c r="G540" s="69">
        <v>114685.4538452579</v>
      </c>
    </row>
    <row r="541" spans="1:7" x14ac:dyDescent="0.25">
      <c r="A541" s="73" t="s">
        <v>161</v>
      </c>
      <c r="B541" s="69">
        <v>332230.19126124057</v>
      </c>
      <c r="C541" s="69">
        <v>50091.78932917511</v>
      </c>
      <c r="D541" s="69">
        <v>282138.40193206549</v>
      </c>
      <c r="E541" s="69">
        <v>33146.837337618665</v>
      </c>
      <c r="F541" s="69">
        <v>9723.3203183550813</v>
      </c>
      <c r="G541" s="69">
        <v>239268.24427609175</v>
      </c>
    </row>
    <row r="542" spans="1:7" ht="24" x14ac:dyDescent="0.25">
      <c r="A542" s="73" t="s">
        <v>162</v>
      </c>
      <c r="B542" s="69">
        <v>249332.01177650329</v>
      </c>
      <c r="C542" s="69">
        <v>174580.45831167258</v>
      </c>
      <c r="D542" s="69">
        <v>74751.553464830708</v>
      </c>
      <c r="E542" s="69">
        <v>48481.119856020989</v>
      </c>
      <c r="F542" s="69">
        <v>10408.94286899572</v>
      </c>
      <c r="G542" s="69">
        <v>15861.490739813999</v>
      </c>
    </row>
    <row r="543" spans="1:7" x14ac:dyDescent="0.25">
      <c r="A543" s="75" t="s">
        <v>73</v>
      </c>
      <c r="B543" s="77">
        <f>+B544+B545+B546</f>
        <v>10954762.493835263</v>
      </c>
      <c r="C543" s="77">
        <f t="shared" ref="C543:G543" si="55">+C544+C545+C546</f>
        <v>6164517.4797056802</v>
      </c>
      <c r="D543" s="77">
        <f t="shared" si="55"/>
        <v>4790245.0141295828</v>
      </c>
      <c r="E543" s="77">
        <f t="shared" si="55"/>
        <v>1201951.141458279</v>
      </c>
      <c r="F543" s="77">
        <f t="shared" si="55"/>
        <v>86386.065498679411</v>
      </c>
      <c r="G543" s="77">
        <f t="shared" si="55"/>
        <v>3501907.8071726235</v>
      </c>
    </row>
    <row r="544" spans="1:7" x14ac:dyDescent="0.25">
      <c r="A544" s="73" t="s">
        <v>163</v>
      </c>
      <c r="B544" s="69">
        <v>5061304.0801535519</v>
      </c>
      <c r="C544" s="69">
        <v>2733151.3628387121</v>
      </c>
      <c r="D544" s="69">
        <v>2328152.7173148398</v>
      </c>
      <c r="E544" s="69">
        <v>562389.51463976246</v>
      </c>
      <c r="F544" s="69">
        <v>38687.994857846526</v>
      </c>
      <c r="G544" s="69">
        <v>1727075.2078172308</v>
      </c>
    </row>
    <row r="545" spans="1:7" x14ac:dyDescent="0.25">
      <c r="A545" s="73" t="s">
        <v>164</v>
      </c>
      <c r="B545" s="69">
        <v>2098541.2187031233</v>
      </c>
      <c r="C545" s="69">
        <v>1350243.4782523261</v>
      </c>
      <c r="D545" s="69">
        <v>748297.74045079714</v>
      </c>
      <c r="E545" s="69">
        <v>241136.9980540011</v>
      </c>
      <c r="F545" s="69">
        <v>19679.396769880437</v>
      </c>
      <c r="G545" s="69">
        <v>487481.34562691557</v>
      </c>
    </row>
    <row r="546" spans="1:7" x14ac:dyDescent="0.25">
      <c r="A546" s="73" t="s">
        <v>165</v>
      </c>
      <c r="B546" s="69">
        <v>3794917.1949785878</v>
      </c>
      <c r="C546" s="69">
        <v>2081122.6386146422</v>
      </c>
      <c r="D546" s="69">
        <v>1713794.5563639456</v>
      </c>
      <c r="E546" s="69">
        <v>398424.62876451551</v>
      </c>
      <c r="F546" s="69">
        <v>28018.673870952454</v>
      </c>
      <c r="G546" s="69">
        <v>1287351.2537284775</v>
      </c>
    </row>
    <row r="547" spans="1:7" x14ac:dyDescent="0.25">
      <c r="A547" s="75" t="s">
        <v>74</v>
      </c>
      <c r="B547" s="77">
        <f>SUM(B548:B549)</f>
        <v>15188677.000432221</v>
      </c>
      <c r="C547" s="77">
        <f t="shared" ref="C547:G547" si="56">SUM(C548:C549)</f>
        <v>7346457.5129384072</v>
      </c>
      <c r="D547" s="77">
        <f t="shared" si="56"/>
        <v>7842219.487493813</v>
      </c>
      <c r="E547" s="77">
        <f t="shared" si="56"/>
        <v>4243662.0894489363</v>
      </c>
      <c r="F547" s="77">
        <f t="shared" si="56"/>
        <v>531385.22904211015</v>
      </c>
      <c r="G547" s="77">
        <f t="shared" si="56"/>
        <v>3067172.1690027672</v>
      </c>
    </row>
    <row r="548" spans="1:7" x14ac:dyDescent="0.25">
      <c r="A548" s="73" t="s">
        <v>166</v>
      </c>
      <c r="B548" s="69">
        <v>14175537.872813499</v>
      </c>
      <c r="C548" s="69">
        <v>6832500.3412674451</v>
      </c>
      <c r="D548" s="69">
        <v>7343037.5315460535</v>
      </c>
      <c r="E548" s="69">
        <v>4068370.183494363</v>
      </c>
      <c r="F548" s="69">
        <v>522486.62481732172</v>
      </c>
      <c r="G548" s="69">
        <v>2752180.723234369</v>
      </c>
    </row>
    <row r="549" spans="1:7" x14ac:dyDescent="0.25">
      <c r="A549" s="73" t="s">
        <v>167</v>
      </c>
      <c r="B549" s="69">
        <v>1013139.1276187218</v>
      </c>
      <c r="C549" s="69">
        <v>513957.17167096247</v>
      </c>
      <c r="D549" s="69">
        <v>499181.95594775933</v>
      </c>
      <c r="E549" s="69">
        <v>175291.9059545729</v>
      </c>
      <c r="F549" s="69">
        <v>8898.6042247883852</v>
      </c>
      <c r="G549" s="69">
        <v>314991.44576839806</v>
      </c>
    </row>
    <row r="550" spans="1:7" x14ac:dyDescent="0.25">
      <c r="A550" s="184" t="s">
        <v>75</v>
      </c>
      <c r="B550" s="77">
        <f>SUM(B551:B554)</f>
        <v>5298450.832019587</v>
      </c>
      <c r="C550" s="77">
        <f t="shared" ref="C550:G550" si="57">SUM(C551:C554)</f>
        <v>2631679.7628060351</v>
      </c>
      <c r="D550" s="77">
        <f t="shared" si="57"/>
        <v>2666771.069213551</v>
      </c>
      <c r="E550" s="77">
        <f t="shared" si="57"/>
        <v>671991.8071769661</v>
      </c>
      <c r="F550" s="77">
        <f t="shared" si="57"/>
        <v>57096.767073143863</v>
      </c>
      <c r="G550" s="77">
        <f t="shared" si="57"/>
        <v>1937682.4949634413</v>
      </c>
    </row>
    <row r="551" spans="1:7" x14ac:dyDescent="0.25">
      <c r="A551" s="73" t="s">
        <v>168</v>
      </c>
      <c r="B551" s="69">
        <v>4049901.9069642122</v>
      </c>
      <c r="C551" s="69">
        <v>2011706.4240382076</v>
      </c>
      <c r="D551" s="69">
        <v>2038195.4829260046</v>
      </c>
      <c r="E551" s="69">
        <v>443704.88516240282</v>
      </c>
      <c r="F551" s="69">
        <v>39083.872791845482</v>
      </c>
      <c r="G551" s="69">
        <v>1555406.7249717561</v>
      </c>
    </row>
    <row r="552" spans="1:7" x14ac:dyDescent="0.25">
      <c r="A552" s="73" t="s">
        <v>169</v>
      </c>
      <c r="B552" s="69">
        <v>153952.69375123459</v>
      </c>
      <c r="C552" s="69">
        <v>95512.879863011098</v>
      </c>
      <c r="D552" s="69">
        <v>58439.813888223493</v>
      </c>
      <c r="E552" s="69">
        <v>33044.197492381034</v>
      </c>
      <c r="F552" s="69">
        <v>2096.3193588801278</v>
      </c>
      <c r="G552" s="69">
        <v>23299.297036962329</v>
      </c>
    </row>
    <row r="553" spans="1:7" x14ac:dyDescent="0.25">
      <c r="A553" s="73" t="s">
        <v>170</v>
      </c>
      <c r="B553" s="69">
        <v>949581.91776803706</v>
      </c>
      <c r="C553" s="69">
        <v>440950.75838293927</v>
      </c>
      <c r="D553" s="69">
        <v>508631.1593850978</v>
      </c>
      <c r="E553" s="69">
        <v>170465.2969259673</v>
      </c>
      <c r="F553" s="69">
        <v>13747.827982816125</v>
      </c>
      <c r="G553" s="69">
        <v>324418.03447631432</v>
      </c>
    </row>
    <row r="554" spans="1:7" x14ac:dyDescent="0.25">
      <c r="A554" s="73" t="s">
        <v>171</v>
      </c>
      <c r="B554" s="69">
        <v>145014.31353610277</v>
      </c>
      <c r="C554" s="69">
        <v>83509.700521877166</v>
      </c>
      <c r="D554" s="69">
        <v>61504.613014225601</v>
      </c>
      <c r="E554" s="69">
        <v>24777.427596214922</v>
      </c>
      <c r="F554" s="69">
        <v>2168.7469396021279</v>
      </c>
      <c r="G554" s="69">
        <v>34558.438478408549</v>
      </c>
    </row>
    <row r="555" spans="1:7" x14ac:dyDescent="0.25">
      <c r="A555" s="184" t="s">
        <v>76</v>
      </c>
      <c r="B555" s="77">
        <f>+B556</f>
        <v>6562957.1700505083</v>
      </c>
      <c r="C555" s="77">
        <f t="shared" ref="C555:G555" si="58">+C556</f>
        <v>3279307.7692499915</v>
      </c>
      <c r="D555" s="77">
        <f t="shared" si="58"/>
        <v>3283649.4008005168</v>
      </c>
      <c r="E555" s="77">
        <f t="shared" si="58"/>
        <v>1195662.2798573445</v>
      </c>
      <c r="F555" s="77">
        <f t="shared" si="58"/>
        <v>75806.956752392041</v>
      </c>
      <c r="G555" s="77">
        <f t="shared" si="58"/>
        <v>2012180.1641907804</v>
      </c>
    </row>
    <row r="556" spans="1:7" x14ac:dyDescent="0.25">
      <c r="A556" s="73" t="s">
        <v>172</v>
      </c>
      <c r="B556" s="69">
        <v>6562957.1700505083</v>
      </c>
      <c r="C556" s="69">
        <v>3279307.7692499915</v>
      </c>
      <c r="D556" s="69">
        <v>3283649.4008005168</v>
      </c>
      <c r="E556" s="69">
        <v>1195662.2798573445</v>
      </c>
      <c r="F556" s="69">
        <v>75806.956752392041</v>
      </c>
      <c r="G556" s="69">
        <v>2012180.1641907804</v>
      </c>
    </row>
    <row r="557" spans="1:7" x14ac:dyDescent="0.25">
      <c r="A557" s="187" t="s">
        <v>77</v>
      </c>
      <c r="B557" s="77">
        <f>+B558</f>
        <v>6529381.1725902362</v>
      </c>
      <c r="C557" s="77">
        <f t="shared" ref="C557:G557" si="59">+C558</f>
        <v>3220083.5572269992</v>
      </c>
      <c r="D557" s="77">
        <f t="shared" si="59"/>
        <v>3309297.615363237</v>
      </c>
      <c r="E557" s="77">
        <f t="shared" si="59"/>
        <v>2356008.8784597628</v>
      </c>
      <c r="F557" s="77">
        <f t="shared" si="59"/>
        <v>130190.79334856998</v>
      </c>
      <c r="G557" s="77">
        <f t="shared" si="59"/>
        <v>823097.9435549042</v>
      </c>
    </row>
    <row r="558" spans="1:7" x14ac:dyDescent="0.25">
      <c r="A558" s="73" t="s">
        <v>173</v>
      </c>
      <c r="B558" s="69">
        <v>6529381.1725902362</v>
      </c>
      <c r="C558" s="69">
        <v>3220083.5572269992</v>
      </c>
      <c r="D558" s="69">
        <v>3309297.615363237</v>
      </c>
      <c r="E558" s="69">
        <v>2356008.8784597628</v>
      </c>
      <c r="F558" s="69">
        <v>130190.79334856998</v>
      </c>
      <c r="G558" s="69">
        <v>823097.9435549042</v>
      </c>
    </row>
    <row r="559" spans="1:7" x14ac:dyDescent="0.25">
      <c r="A559" s="184" t="s">
        <v>78</v>
      </c>
      <c r="B559" s="77">
        <f>+B560</f>
        <v>8633870.179499466</v>
      </c>
      <c r="C559" s="77">
        <f t="shared" ref="C559:G559" si="60">+C560</f>
        <v>3912025.8974885717</v>
      </c>
      <c r="D559" s="77">
        <f t="shared" si="60"/>
        <v>4721844.2820108943</v>
      </c>
      <c r="E559" s="77">
        <f t="shared" si="60"/>
        <v>2174329.9125930914</v>
      </c>
      <c r="F559" s="77">
        <f t="shared" si="60"/>
        <v>168811.98955598709</v>
      </c>
      <c r="G559" s="77">
        <f t="shared" si="60"/>
        <v>2378702.3798618158</v>
      </c>
    </row>
    <row r="560" spans="1:7" x14ac:dyDescent="0.25">
      <c r="A560" s="73" t="s">
        <v>174</v>
      </c>
      <c r="B560" s="69">
        <v>8633870.179499466</v>
      </c>
      <c r="C560" s="69">
        <v>3912025.8974885717</v>
      </c>
      <c r="D560" s="69">
        <v>4721844.2820108943</v>
      </c>
      <c r="E560" s="69">
        <v>2174329.9125930914</v>
      </c>
      <c r="F560" s="69">
        <v>168811.98955598709</v>
      </c>
      <c r="G560" s="69">
        <v>2378702.3798618158</v>
      </c>
    </row>
    <row r="561" spans="1:7" x14ac:dyDescent="0.25">
      <c r="A561" s="184" t="s">
        <v>96</v>
      </c>
      <c r="B561" s="77">
        <f>+B562</f>
        <v>8760419.2416757513</v>
      </c>
      <c r="C561" s="77">
        <f t="shared" ref="C561:G561" si="61">+C562</f>
        <v>978828.37336782191</v>
      </c>
      <c r="D561" s="77">
        <f t="shared" si="61"/>
        <v>7781590.8683079295</v>
      </c>
      <c r="E561" s="77">
        <f t="shared" si="61"/>
        <v>174107.40360606101</v>
      </c>
      <c r="F561" s="77">
        <f t="shared" si="61"/>
        <v>491700.90708211804</v>
      </c>
      <c r="G561" s="77">
        <f t="shared" si="61"/>
        <v>7115782.5576197505</v>
      </c>
    </row>
    <row r="562" spans="1:7" x14ac:dyDescent="0.25">
      <c r="A562" s="73" t="s">
        <v>175</v>
      </c>
      <c r="B562" s="69">
        <v>8760419.2416757513</v>
      </c>
      <c r="C562" s="69">
        <v>978828.37336782191</v>
      </c>
      <c r="D562" s="69">
        <v>7781590.8683079295</v>
      </c>
      <c r="E562" s="69">
        <v>174107.40360606101</v>
      </c>
      <c r="F562" s="69">
        <v>491700.90708211804</v>
      </c>
      <c r="G562" s="69">
        <v>7115782.5576197505</v>
      </c>
    </row>
    <row r="563" spans="1:7" x14ac:dyDescent="0.25">
      <c r="A563" s="184" t="s">
        <v>117</v>
      </c>
      <c r="B563" s="77">
        <f>+B564</f>
        <v>5546082.6426692363</v>
      </c>
      <c r="C563" s="77">
        <f t="shared" ref="C563:G563" si="62">+C564</f>
        <v>1890948.2277708459</v>
      </c>
      <c r="D563" s="77">
        <f t="shared" si="62"/>
        <v>3655134.4148983904</v>
      </c>
      <c r="E563" s="77">
        <f t="shared" si="62"/>
        <v>1449894.6977862809</v>
      </c>
      <c r="F563" s="77">
        <f t="shared" si="62"/>
        <v>121542.72462354704</v>
      </c>
      <c r="G563" s="77">
        <f t="shared" si="62"/>
        <v>2083696.9924885626</v>
      </c>
    </row>
    <row r="564" spans="1:7" x14ac:dyDescent="0.25">
      <c r="A564" s="70" t="s">
        <v>176</v>
      </c>
      <c r="B564" s="69">
        <v>5546082.6426692363</v>
      </c>
      <c r="C564" s="69">
        <v>1890948.2277708459</v>
      </c>
      <c r="D564" s="69">
        <v>3655134.4148983904</v>
      </c>
      <c r="E564" s="69">
        <v>1449894.6977862809</v>
      </c>
      <c r="F564" s="69">
        <v>121542.72462354704</v>
      </c>
      <c r="G564" s="69">
        <v>2083696.9924885626</v>
      </c>
    </row>
    <row r="565" spans="1:7" x14ac:dyDescent="0.25">
      <c r="A565" s="184" t="s">
        <v>118</v>
      </c>
      <c r="B565" s="77">
        <f>+B566</f>
        <v>6351245.6268734485</v>
      </c>
      <c r="C565" s="77">
        <f t="shared" ref="C565:G565" si="63">+C566</f>
        <v>1534506.4377243754</v>
      </c>
      <c r="D565" s="77">
        <f t="shared" si="63"/>
        <v>4816739.1891490733</v>
      </c>
      <c r="E565" s="77">
        <f t="shared" si="63"/>
        <v>3807853.2002136558</v>
      </c>
      <c r="F565" s="77">
        <f t="shared" si="63"/>
        <v>98352.633159230172</v>
      </c>
      <c r="G565" s="77">
        <f t="shared" si="63"/>
        <v>910533.35577618727</v>
      </c>
    </row>
    <row r="566" spans="1:7" x14ac:dyDescent="0.25">
      <c r="A566" s="70" t="s">
        <v>177</v>
      </c>
      <c r="B566" s="69">
        <v>6351245.6268734485</v>
      </c>
      <c r="C566" s="69">
        <v>1534506.4377243754</v>
      </c>
      <c r="D566" s="69">
        <v>4816739.1891490733</v>
      </c>
      <c r="E566" s="69">
        <v>3807853.2002136558</v>
      </c>
      <c r="F566" s="69">
        <v>98352.633159230172</v>
      </c>
      <c r="G566" s="69">
        <v>910533.35577618727</v>
      </c>
    </row>
    <row r="567" spans="1:7" x14ac:dyDescent="0.25">
      <c r="A567" s="184" t="s">
        <v>81</v>
      </c>
      <c r="B567" s="77">
        <f>+B568</f>
        <v>5085347.2554479111</v>
      </c>
      <c r="C567" s="77">
        <f t="shared" ref="C567:G567" si="64">+C568</f>
        <v>1679018.1839743673</v>
      </c>
      <c r="D567" s="77">
        <f t="shared" si="64"/>
        <v>3406329.0714735431</v>
      </c>
      <c r="E567" s="77">
        <f t="shared" si="64"/>
        <v>2319068.9974970338</v>
      </c>
      <c r="F567" s="77">
        <f t="shared" si="64"/>
        <v>710567.68468407134</v>
      </c>
      <c r="G567" s="77">
        <f t="shared" si="64"/>
        <v>376692.38929243793</v>
      </c>
    </row>
    <row r="568" spans="1:7" x14ac:dyDescent="0.25">
      <c r="A568" s="70" t="s">
        <v>178</v>
      </c>
      <c r="B568" s="69">
        <v>5085347.2554479111</v>
      </c>
      <c r="C568" s="69">
        <v>1679018.1839743673</v>
      </c>
      <c r="D568" s="69">
        <v>3406329.0714735431</v>
      </c>
      <c r="E568" s="69">
        <v>2319068.9974970338</v>
      </c>
      <c r="F568" s="69">
        <v>710567.68468407134</v>
      </c>
      <c r="G568" s="69">
        <v>376692.38929243793</v>
      </c>
    </row>
    <row r="569" spans="1:7" x14ac:dyDescent="0.25">
      <c r="A569" s="184" t="s">
        <v>82</v>
      </c>
      <c r="B569" s="77">
        <f>+B570+B571</f>
        <v>4633869.0495137628</v>
      </c>
      <c r="C569" s="77">
        <f t="shared" ref="C569:G569" si="65">+C570+C571</f>
        <v>1502232.099547402</v>
      </c>
      <c r="D569" s="77">
        <f t="shared" si="65"/>
        <v>3131636.9499663608</v>
      </c>
      <c r="E569" s="77">
        <f t="shared" si="65"/>
        <v>2436518.030205722</v>
      </c>
      <c r="F569" s="77">
        <f t="shared" si="65"/>
        <v>81563.070753058535</v>
      </c>
      <c r="G569" s="77">
        <f t="shared" si="65"/>
        <v>613555.84900757996</v>
      </c>
    </row>
    <row r="570" spans="1:7" x14ac:dyDescent="0.25">
      <c r="A570" s="70" t="s">
        <v>179</v>
      </c>
      <c r="B570" s="69">
        <v>1792972.8124298782</v>
      </c>
      <c r="C570" s="69">
        <v>458696.34286627895</v>
      </c>
      <c r="D570" s="69">
        <v>1334276.4695635992</v>
      </c>
      <c r="E570" s="69">
        <v>930859.8168637621</v>
      </c>
      <c r="F570" s="69">
        <v>37819.971089582417</v>
      </c>
      <c r="G570" s="69">
        <v>365596.68161025469</v>
      </c>
    </row>
    <row r="571" spans="1:7" x14ac:dyDescent="0.25">
      <c r="A571" s="70" t="s">
        <v>180</v>
      </c>
      <c r="B571" s="69">
        <v>2840896.2370838844</v>
      </c>
      <c r="C571" s="69">
        <v>1043535.756681123</v>
      </c>
      <c r="D571" s="69">
        <v>1797360.4804027614</v>
      </c>
      <c r="E571" s="69">
        <v>1505658.21334196</v>
      </c>
      <c r="F571" s="69">
        <v>43743.099663476125</v>
      </c>
      <c r="G571" s="69">
        <v>247959.16739732528</v>
      </c>
    </row>
    <row r="572" spans="1:7" x14ac:dyDescent="0.25">
      <c r="A572" s="184" t="s">
        <v>83</v>
      </c>
      <c r="B572" s="77">
        <f>+B573</f>
        <v>7156511.0389499171</v>
      </c>
      <c r="C572" s="77">
        <f t="shared" ref="C572:G572" si="66">+C573</f>
        <v>3587588.2400747477</v>
      </c>
      <c r="D572" s="77">
        <f t="shared" si="66"/>
        <v>3568922.7988751694</v>
      </c>
      <c r="E572" s="77">
        <f t="shared" si="66"/>
        <v>2096692.3892580811</v>
      </c>
      <c r="F572" s="77">
        <f t="shared" si="66"/>
        <v>74849.313865982767</v>
      </c>
      <c r="G572" s="77">
        <f t="shared" si="66"/>
        <v>1397381.0957511056</v>
      </c>
    </row>
    <row r="573" spans="1:7" x14ac:dyDescent="0.25">
      <c r="A573" s="70" t="s">
        <v>181</v>
      </c>
      <c r="B573" s="69">
        <v>7156511.0389499171</v>
      </c>
      <c r="C573" s="69">
        <v>3587588.2400747477</v>
      </c>
      <c r="D573" s="69">
        <v>3568922.7988751694</v>
      </c>
      <c r="E573" s="69">
        <v>2096692.3892580811</v>
      </c>
      <c r="F573" s="69">
        <v>74849.313865982767</v>
      </c>
      <c r="G573" s="69">
        <v>1397381.0957511056</v>
      </c>
    </row>
    <row r="574" spans="1:7" x14ac:dyDescent="0.25">
      <c r="A574" s="184" t="s">
        <v>119</v>
      </c>
      <c r="B574" s="77">
        <f>+B575</f>
        <v>3249989.0329175591</v>
      </c>
      <c r="C574" s="77">
        <f t="shared" ref="C574:G574" si="67">+C575</f>
        <v>1465376.7148616537</v>
      </c>
      <c r="D574" s="77">
        <f t="shared" si="67"/>
        <v>1784612.3180559054</v>
      </c>
      <c r="E574" s="77">
        <f t="shared" si="67"/>
        <v>650451.96858055168</v>
      </c>
      <c r="F574" s="77">
        <f t="shared" si="67"/>
        <v>48979.918274780161</v>
      </c>
      <c r="G574" s="77">
        <f t="shared" si="67"/>
        <v>1085180.4312005735</v>
      </c>
    </row>
    <row r="575" spans="1:7" x14ac:dyDescent="0.25">
      <c r="A575" s="70" t="s">
        <v>182</v>
      </c>
      <c r="B575" s="69">
        <v>3249989.0329175591</v>
      </c>
      <c r="C575" s="69">
        <v>1465376.7148616537</v>
      </c>
      <c r="D575" s="69">
        <v>1784612.3180559054</v>
      </c>
      <c r="E575" s="69">
        <v>650451.96858055168</v>
      </c>
      <c r="F575" s="69">
        <v>48979.918274780161</v>
      </c>
      <c r="G575" s="69">
        <v>1085180.4312005735</v>
      </c>
    </row>
    <row r="576" spans="1:7" x14ac:dyDescent="0.25">
      <c r="A576" s="184" t="s">
        <v>120</v>
      </c>
      <c r="B576" s="77">
        <f>+B577</f>
        <v>253404.96600348002</v>
      </c>
      <c r="C576" s="77">
        <f t="shared" ref="C576:G576" si="68">+C577</f>
        <v>0</v>
      </c>
      <c r="D576" s="77">
        <f t="shared" si="68"/>
        <v>253404.96600348002</v>
      </c>
      <c r="E576" s="77">
        <f t="shared" si="68"/>
        <v>253404.96600348002</v>
      </c>
      <c r="F576" s="77">
        <f t="shared" si="68"/>
        <v>0</v>
      </c>
      <c r="G576" s="77">
        <f t="shared" si="68"/>
        <v>0</v>
      </c>
    </row>
    <row r="577" spans="1:7" x14ac:dyDescent="0.25">
      <c r="A577" s="70" t="s">
        <v>183</v>
      </c>
      <c r="B577" s="69">
        <v>253404.96600348002</v>
      </c>
      <c r="C577" s="69">
        <v>0</v>
      </c>
      <c r="D577" s="69">
        <v>253404.96600348002</v>
      </c>
      <c r="E577" s="69">
        <v>253404.96600348002</v>
      </c>
      <c r="F577" s="69">
        <v>0</v>
      </c>
      <c r="G577" s="69">
        <v>0</v>
      </c>
    </row>
    <row r="578" spans="1:7" x14ac:dyDescent="0.25">
      <c r="A578" s="184" t="s">
        <v>85</v>
      </c>
      <c r="B578" s="77">
        <f t="shared" ref="B578:G578" si="69">+B576+B574+B572+B569+B567+B565+B563+B561+B559+B557+B555+B550+B547+B543+B539+B536+B515+B513+B507</f>
        <v>123280002.93134929</v>
      </c>
      <c r="C578" s="77">
        <f t="shared" si="69"/>
        <v>57612934.077109449</v>
      </c>
      <c r="D578" s="77">
        <f t="shared" si="69"/>
        <v>65667068.854239844</v>
      </c>
      <c r="E578" s="77">
        <f t="shared" si="69"/>
        <v>28531780.443324357</v>
      </c>
      <c r="F578" s="77">
        <f t="shared" si="69"/>
        <v>3023210.0912523572</v>
      </c>
      <c r="G578" s="77">
        <f t="shared" si="69"/>
        <v>34112078.319663122</v>
      </c>
    </row>
    <row r="579" spans="1:7" x14ac:dyDescent="0.25">
      <c r="A579" s="70"/>
      <c r="B579" s="69"/>
      <c r="C579" s="69"/>
      <c r="D579" s="69"/>
      <c r="E579" s="69"/>
      <c r="F579" s="69"/>
      <c r="G579" s="69"/>
    </row>
    <row r="580" spans="1:7" x14ac:dyDescent="0.25">
      <c r="A580" s="70" t="s">
        <v>57</v>
      </c>
      <c r="B580" s="69"/>
      <c r="C580" s="69"/>
      <c r="D580" s="69">
        <v>6619157.0516162589</v>
      </c>
      <c r="E580" s="69"/>
      <c r="F580" s="69"/>
      <c r="G580" s="69"/>
    </row>
    <row r="581" spans="1:7" x14ac:dyDescent="0.25">
      <c r="A581" s="70"/>
      <c r="B581" s="69"/>
      <c r="C581" s="69"/>
      <c r="D581" s="69"/>
      <c r="E581" s="69"/>
      <c r="F581" s="69"/>
      <c r="G581" s="69"/>
    </row>
    <row r="582" spans="1:7" x14ac:dyDescent="0.25">
      <c r="A582" s="184" t="s">
        <v>86</v>
      </c>
      <c r="B582" s="77"/>
      <c r="C582" s="77"/>
      <c r="D582" s="77">
        <f>+D578+D580</f>
        <v>72286225.905856103</v>
      </c>
      <c r="E582" s="77"/>
      <c r="F582" s="77"/>
      <c r="G582" s="77"/>
    </row>
    <row r="583" spans="1:7" x14ac:dyDescent="0.25">
      <c r="A583" s="188"/>
      <c r="B583" s="79"/>
      <c r="C583" s="79"/>
      <c r="D583" s="79"/>
      <c r="E583" s="79"/>
      <c r="F583" s="79"/>
      <c r="G583" s="79"/>
    </row>
    <row r="584" spans="1:7" x14ac:dyDescent="0.25">
      <c r="A584" s="29" t="s">
        <v>9</v>
      </c>
      <c r="B584" s="29"/>
      <c r="C584" s="29"/>
      <c r="D584" s="29"/>
      <c r="E584" s="29"/>
      <c r="F584" s="29"/>
      <c r="G584" s="29"/>
    </row>
    <row r="586" spans="1:7" x14ac:dyDescent="0.25">
      <c r="A586" s="177" t="s">
        <v>186</v>
      </c>
      <c r="B586" s="190"/>
      <c r="C586" s="190"/>
      <c r="D586" s="190"/>
      <c r="E586" s="190"/>
      <c r="F586" s="190"/>
      <c r="G586" s="190"/>
    </row>
    <row r="587" spans="1:7" x14ac:dyDescent="0.25">
      <c r="A587" s="161" t="s">
        <v>131</v>
      </c>
      <c r="B587" s="161"/>
      <c r="C587" s="161"/>
      <c r="D587" s="161"/>
      <c r="E587" s="161"/>
      <c r="F587" s="161"/>
      <c r="G587" s="161"/>
    </row>
    <row r="588" spans="1:7" x14ac:dyDescent="0.25">
      <c r="A588" s="178">
        <v>2018</v>
      </c>
      <c r="B588" s="191"/>
      <c r="C588" s="191"/>
      <c r="D588" s="191"/>
      <c r="E588" s="191"/>
      <c r="F588" s="191"/>
      <c r="G588" s="191"/>
    </row>
    <row r="589" spans="1:7" x14ac:dyDescent="0.25">
      <c r="A589" s="177"/>
      <c r="B589" s="83"/>
      <c r="C589" s="83"/>
      <c r="D589" s="83"/>
      <c r="E589" s="83"/>
      <c r="F589" s="83"/>
      <c r="G589" s="180" t="s">
        <v>108</v>
      </c>
    </row>
    <row r="590" spans="1:7" ht="60" x14ac:dyDescent="0.25">
      <c r="A590" s="12" t="s">
        <v>109</v>
      </c>
      <c r="B590" s="12" t="s">
        <v>51</v>
      </c>
      <c r="C590" s="12" t="s">
        <v>110</v>
      </c>
      <c r="D590" s="12" t="s">
        <v>111</v>
      </c>
      <c r="E590" s="12" t="s">
        <v>112</v>
      </c>
      <c r="F590" s="12" t="s">
        <v>113</v>
      </c>
      <c r="G590" s="12" t="s">
        <v>114</v>
      </c>
    </row>
    <row r="591" spans="1:7" x14ac:dyDescent="0.25">
      <c r="A591" s="182"/>
      <c r="B591" s="182"/>
      <c r="C591" s="182"/>
      <c r="D591" s="182"/>
      <c r="E591" s="182"/>
      <c r="F591" s="182"/>
      <c r="G591" s="182"/>
    </row>
    <row r="592" spans="1:7" x14ac:dyDescent="0.25">
      <c r="A592" s="184" t="s">
        <v>69</v>
      </c>
      <c r="B592" s="77">
        <f>SUM(B593:B597)</f>
        <v>704521.55168194009</v>
      </c>
      <c r="C592" s="77">
        <f t="shared" ref="C592:G592" si="70">SUM(C593:C597)</f>
        <v>392176.01130530727</v>
      </c>
      <c r="D592" s="77">
        <f t="shared" si="70"/>
        <v>312345.54037663277</v>
      </c>
      <c r="E592" s="77">
        <f t="shared" si="70"/>
        <v>64500.547001193023</v>
      </c>
      <c r="F592" s="77">
        <f t="shared" si="70"/>
        <v>1517.5534535858069</v>
      </c>
      <c r="G592" s="77">
        <f t="shared" si="70"/>
        <v>246327.43992185401</v>
      </c>
    </row>
    <row r="593" spans="1:7" x14ac:dyDescent="0.25">
      <c r="A593" s="73" t="s">
        <v>132</v>
      </c>
      <c r="B593" s="69">
        <v>81608.349118483879</v>
      </c>
      <c r="C593" s="69">
        <v>23058.907375911687</v>
      </c>
      <c r="D593" s="69">
        <v>58549.441742572191</v>
      </c>
      <c r="E593" s="69">
        <v>20870.250461369993</v>
      </c>
      <c r="F593" s="69">
        <v>142.73803253119243</v>
      </c>
      <c r="G593" s="69">
        <v>37536.453248671009</v>
      </c>
    </row>
    <row r="594" spans="1:7" x14ac:dyDescent="0.25">
      <c r="A594" s="73" t="s">
        <v>133</v>
      </c>
      <c r="B594" s="69">
        <v>546082.95901191758</v>
      </c>
      <c r="C594" s="69">
        <v>335618.65426562954</v>
      </c>
      <c r="D594" s="69">
        <v>210464.30474628805</v>
      </c>
      <c r="E594" s="69">
        <v>19923.328269271602</v>
      </c>
      <c r="F594" s="69">
        <v>661.04866431235541</v>
      </c>
      <c r="G594" s="69">
        <v>189879.92781270412</v>
      </c>
    </row>
    <row r="595" spans="1:7" x14ac:dyDescent="0.25">
      <c r="A595" s="73" t="s">
        <v>134</v>
      </c>
      <c r="B595" s="69">
        <v>60407.28292205451</v>
      </c>
      <c r="C595" s="69">
        <v>25608.989093241922</v>
      </c>
      <c r="D595" s="69">
        <v>34798.293828812588</v>
      </c>
      <c r="E595" s="69">
        <v>15947.522691422391</v>
      </c>
      <c r="F595" s="69">
        <v>702.15667105522994</v>
      </c>
      <c r="G595" s="69">
        <v>18148.61446633497</v>
      </c>
    </row>
    <row r="596" spans="1:7" x14ac:dyDescent="0.25">
      <c r="A596" s="73" t="s">
        <v>135</v>
      </c>
      <c r="B596" s="69">
        <v>16358.004629484129</v>
      </c>
      <c r="C596" s="69">
        <v>7858.2065740962453</v>
      </c>
      <c r="D596" s="69">
        <v>8499.7980553878842</v>
      </c>
      <c r="E596" s="69">
        <v>7759.4455791290393</v>
      </c>
      <c r="F596" s="69">
        <v>11.610085687029247</v>
      </c>
      <c r="G596" s="69">
        <v>728.74239057181569</v>
      </c>
    </row>
    <row r="597" spans="1:7" x14ac:dyDescent="0.25">
      <c r="A597" s="73" t="s">
        <v>136</v>
      </c>
      <c r="B597" s="69">
        <v>64.956000000000003</v>
      </c>
      <c r="C597" s="69">
        <v>31.253996427915155</v>
      </c>
      <c r="D597" s="69">
        <v>33.702003572084848</v>
      </c>
      <c r="E597" s="69">
        <v>0</v>
      </c>
      <c r="F597" s="69">
        <v>0</v>
      </c>
      <c r="G597" s="69">
        <v>33.702003572084848</v>
      </c>
    </row>
    <row r="598" spans="1:7" x14ac:dyDescent="0.25">
      <c r="A598" s="184" t="s">
        <v>70</v>
      </c>
      <c r="B598" s="77">
        <f>+B599</f>
        <v>125069.27666705404</v>
      </c>
      <c r="C598" s="77">
        <f t="shared" ref="C598:G598" si="71">+C599</f>
        <v>57656.96490375507</v>
      </c>
      <c r="D598" s="77">
        <f t="shared" si="71"/>
        <v>67412.311763298974</v>
      </c>
      <c r="E598" s="77">
        <f t="shared" si="71"/>
        <v>8210.9752141502413</v>
      </c>
      <c r="F598" s="77">
        <f t="shared" si="71"/>
        <v>1089.520382749592</v>
      </c>
      <c r="G598" s="77">
        <f t="shared" si="71"/>
        <v>58111.816166399141</v>
      </c>
    </row>
    <row r="599" spans="1:7" x14ac:dyDescent="0.25">
      <c r="A599" s="73" t="s">
        <v>137</v>
      </c>
      <c r="B599" s="69">
        <v>125069.27666705404</v>
      </c>
      <c r="C599" s="69">
        <v>57656.96490375507</v>
      </c>
      <c r="D599" s="69">
        <v>67412.311763298974</v>
      </c>
      <c r="E599" s="69">
        <v>8210.9752141502413</v>
      </c>
      <c r="F599" s="69">
        <v>1089.520382749592</v>
      </c>
      <c r="G599" s="69">
        <v>58111.816166399141</v>
      </c>
    </row>
    <row r="600" spans="1:7" x14ac:dyDescent="0.25">
      <c r="A600" s="184" t="s">
        <v>71</v>
      </c>
      <c r="B600" s="77">
        <f t="shared" ref="B600:G600" si="72">SUM(B601:B620)</f>
        <v>25403115.257427551</v>
      </c>
      <c r="C600" s="77">
        <f t="shared" si="72"/>
        <v>17082247.611675274</v>
      </c>
      <c r="D600" s="77">
        <f t="shared" si="72"/>
        <v>8320867.6457522754</v>
      </c>
      <c r="E600" s="77">
        <f t="shared" si="72"/>
        <v>3109194.1267685746</v>
      </c>
      <c r="F600" s="77">
        <f t="shared" si="72"/>
        <v>268769.27061731508</v>
      </c>
      <c r="G600" s="77">
        <f t="shared" si="72"/>
        <v>4942904.2483663876</v>
      </c>
    </row>
    <row r="601" spans="1:7" x14ac:dyDescent="0.25">
      <c r="A601" s="185" t="s">
        <v>138</v>
      </c>
      <c r="B601" s="69">
        <v>8112474.7461996442</v>
      </c>
      <c r="C601" s="69">
        <v>6136337.9283500435</v>
      </c>
      <c r="D601" s="69">
        <v>1976136.8178496007</v>
      </c>
      <c r="E601" s="69">
        <v>775924.04836552835</v>
      </c>
      <c r="F601" s="69">
        <v>68266.182490685853</v>
      </c>
      <c r="G601" s="69">
        <v>1131946.5869933865</v>
      </c>
    </row>
    <row r="602" spans="1:7" x14ac:dyDescent="0.25">
      <c r="A602" s="186" t="s">
        <v>139</v>
      </c>
      <c r="B602" s="69">
        <v>1516695.4784317962</v>
      </c>
      <c r="C602" s="69">
        <v>731617.38586407923</v>
      </c>
      <c r="D602" s="69">
        <v>785078.09256771696</v>
      </c>
      <c r="E602" s="69">
        <v>133388.83154893832</v>
      </c>
      <c r="F602" s="69">
        <v>24694.277749180666</v>
      </c>
      <c r="G602" s="69">
        <v>626994.98326959799</v>
      </c>
    </row>
    <row r="603" spans="1:7" x14ac:dyDescent="0.25">
      <c r="A603" s="186" t="s">
        <v>140</v>
      </c>
      <c r="B603" s="69">
        <v>323790.56463639124</v>
      </c>
      <c r="C603" s="69">
        <v>186791.21923902139</v>
      </c>
      <c r="D603" s="69">
        <v>136999.34539736985</v>
      </c>
      <c r="E603" s="69">
        <v>60131.707271158455</v>
      </c>
      <c r="F603" s="69">
        <v>4892.6742193991931</v>
      </c>
      <c r="G603" s="69">
        <v>71974.963906812191</v>
      </c>
    </row>
    <row r="604" spans="1:7" x14ac:dyDescent="0.25">
      <c r="A604" s="186" t="s">
        <v>141</v>
      </c>
      <c r="B604" s="69">
        <v>4032335.7692633886</v>
      </c>
      <c r="C604" s="69">
        <v>2239437.7565647429</v>
      </c>
      <c r="D604" s="69">
        <v>1792898.0126986457</v>
      </c>
      <c r="E604" s="69">
        <v>770124.66588761273</v>
      </c>
      <c r="F604" s="69">
        <v>38863.633620913526</v>
      </c>
      <c r="G604" s="69">
        <v>983909.71319011948</v>
      </c>
    </row>
    <row r="605" spans="1:7" ht="36" x14ac:dyDescent="0.25">
      <c r="A605" s="186" t="s">
        <v>142</v>
      </c>
      <c r="B605" s="69">
        <v>569029.38659543672</v>
      </c>
      <c r="C605" s="69">
        <v>362550.33211026172</v>
      </c>
      <c r="D605" s="69">
        <v>206479.054485175</v>
      </c>
      <c r="E605" s="69">
        <v>115743.95031392531</v>
      </c>
      <c r="F605" s="69">
        <v>6577.7737125178837</v>
      </c>
      <c r="G605" s="69">
        <v>84157.330458731813</v>
      </c>
    </row>
    <row r="606" spans="1:7" ht="24" x14ac:dyDescent="0.25">
      <c r="A606" s="186" t="s">
        <v>143</v>
      </c>
      <c r="B606" s="69">
        <v>403480.54605448514</v>
      </c>
      <c r="C606" s="69">
        <v>250582.45861271134</v>
      </c>
      <c r="D606" s="69">
        <v>152898.08744177379</v>
      </c>
      <c r="E606" s="69">
        <v>47525.157158583308</v>
      </c>
      <c r="F606" s="69">
        <v>4113.0822956157463</v>
      </c>
      <c r="G606" s="69">
        <v>101259.84798757473</v>
      </c>
    </row>
    <row r="607" spans="1:7" x14ac:dyDescent="0.25">
      <c r="A607" s="186" t="s">
        <v>144</v>
      </c>
      <c r="B607" s="69">
        <v>608393.91804384696</v>
      </c>
      <c r="C607" s="69">
        <v>418832.70014485042</v>
      </c>
      <c r="D607" s="69">
        <v>189561.21789899655</v>
      </c>
      <c r="E607" s="69">
        <v>58377.971486382332</v>
      </c>
      <c r="F607" s="69">
        <v>5339.8251174585639</v>
      </c>
      <c r="G607" s="69">
        <v>125843.42129515565</v>
      </c>
    </row>
    <row r="608" spans="1:7" x14ac:dyDescent="0.25">
      <c r="A608" s="186" t="s">
        <v>145</v>
      </c>
      <c r="B608" s="69">
        <v>437071.6534261069</v>
      </c>
      <c r="C608" s="69">
        <v>243450.26232836489</v>
      </c>
      <c r="D608" s="69">
        <v>193621.39109774202</v>
      </c>
      <c r="E608" s="69">
        <v>75003.303767041783</v>
      </c>
      <c r="F608" s="69">
        <v>8087.3522096195775</v>
      </c>
      <c r="G608" s="69">
        <v>110530.73512108065</v>
      </c>
    </row>
    <row r="609" spans="1:7" ht="24" x14ac:dyDescent="0.25">
      <c r="A609" s="186" t="s">
        <v>146</v>
      </c>
      <c r="B609" s="69">
        <v>2639440.4537207303</v>
      </c>
      <c r="C609" s="69">
        <v>2116821.3102175286</v>
      </c>
      <c r="D609" s="69">
        <v>522619.14350320166</v>
      </c>
      <c r="E609" s="69">
        <v>133976.94460608714</v>
      </c>
      <c r="F609" s="69">
        <v>22159.511003780244</v>
      </c>
      <c r="G609" s="69">
        <v>366482.68789333425</v>
      </c>
    </row>
    <row r="610" spans="1:7" x14ac:dyDescent="0.25">
      <c r="A610" s="186" t="s">
        <v>147</v>
      </c>
      <c r="B610" s="69">
        <v>927574.24444014765</v>
      </c>
      <c r="C610" s="69">
        <v>587673.4908756814</v>
      </c>
      <c r="D610" s="69">
        <v>339900.75356446626</v>
      </c>
      <c r="E610" s="69">
        <v>120229.78654478192</v>
      </c>
      <c r="F610" s="69">
        <v>11732.416365199406</v>
      </c>
      <c r="G610" s="69">
        <v>207938.55065448492</v>
      </c>
    </row>
    <row r="611" spans="1:7" ht="24" x14ac:dyDescent="0.25">
      <c r="A611" s="186" t="s">
        <v>148</v>
      </c>
      <c r="B611" s="69">
        <v>291458.77419081127</v>
      </c>
      <c r="C611" s="69">
        <v>166607.72908474423</v>
      </c>
      <c r="D611" s="69">
        <v>124851.04510606703</v>
      </c>
      <c r="E611" s="69">
        <v>63257.650879831861</v>
      </c>
      <c r="F611" s="69">
        <v>4990.2118189764606</v>
      </c>
      <c r="G611" s="69">
        <v>56603.182407258711</v>
      </c>
    </row>
    <row r="612" spans="1:7" x14ac:dyDescent="0.25">
      <c r="A612" s="186" t="s">
        <v>149</v>
      </c>
      <c r="B612" s="69">
        <v>657533.56456767267</v>
      </c>
      <c r="C612" s="69">
        <v>497182.09544260113</v>
      </c>
      <c r="D612" s="69">
        <v>160351.46912507154</v>
      </c>
      <c r="E612" s="69">
        <v>93416.031722531581</v>
      </c>
      <c r="F612" s="69">
        <v>10291.781409321926</v>
      </c>
      <c r="G612" s="69">
        <v>56643.655993218032</v>
      </c>
    </row>
    <row r="613" spans="1:7" x14ac:dyDescent="0.25">
      <c r="A613" s="186" t="s">
        <v>150</v>
      </c>
      <c r="B613" s="69">
        <v>603770.13826104277</v>
      </c>
      <c r="C613" s="69">
        <v>325442.70117258845</v>
      </c>
      <c r="D613" s="69">
        <v>278327.43708845432</v>
      </c>
      <c r="E613" s="69">
        <v>69488.370444696586</v>
      </c>
      <c r="F613" s="69">
        <v>5012.4008167289148</v>
      </c>
      <c r="G613" s="69">
        <v>203826.66582702883</v>
      </c>
    </row>
    <row r="614" spans="1:7" x14ac:dyDescent="0.25">
      <c r="A614" s="186" t="s">
        <v>151</v>
      </c>
      <c r="B614" s="69">
        <v>2291715.1708237776</v>
      </c>
      <c r="C614" s="69">
        <v>1666068.0874842133</v>
      </c>
      <c r="D614" s="69">
        <v>625647.08333956427</v>
      </c>
      <c r="E614" s="69">
        <v>291469.62421358982</v>
      </c>
      <c r="F614" s="69">
        <v>24000.400829029582</v>
      </c>
      <c r="G614" s="69">
        <v>310177.05829694489</v>
      </c>
    </row>
    <row r="615" spans="1:7" x14ac:dyDescent="0.25">
      <c r="A615" s="186" t="s">
        <v>152</v>
      </c>
      <c r="B615" s="69">
        <v>578265.22793939163</v>
      </c>
      <c r="C615" s="69">
        <v>328755.26961480721</v>
      </c>
      <c r="D615" s="69">
        <v>249509.95832458441</v>
      </c>
      <c r="E615" s="69">
        <v>120551.05764428584</v>
      </c>
      <c r="F615" s="69">
        <v>8814.8522763579003</v>
      </c>
      <c r="G615" s="69">
        <v>120144.04840394067</v>
      </c>
    </row>
    <row r="616" spans="1:7" ht="36" x14ac:dyDescent="0.25">
      <c r="A616" s="186" t="s">
        <v>153</v>
      </c>
      <c r="B616" s="69">
        <v>931043.03973699</v>
      </c>
      <c r="C616" s="69">
        <v>549073.09608578472</v>
      </c>
      <c r="D616" s="69">
        <v>381969.94365120528</v>
      </c>
      <c r="E616" s="69">
        <v>107934.1288488963</v>
      </c>
      <c r="F616" s="69">
        <v>14412.393722295756</v>
      </c>
      <c r="G616" s="69">
        <v>259623.42108001321</v>
      </c>
    </row>
    <row r="617" spans="1:7" x14ac:dyDescent="0.25">
      <c r="A617" s="186" t="s">
        <v>154</v>
      </c>
      <c r="B617" s="69">
        <v>140835.87388032299</v>
      </c>
      <c r="C617" s="69">
        <v>92134.997584488112</v>
      </c>
      <c r="D617" s="69">
        <v>48700.876295834882</v>
      </c>
      <c r="E617" s="69">
        <v>25291.645343857868</v>
      </c>
      <c r="F617" s="69">
        <v>2195.8752680304024</v>
      </c>
      <c r="G617" s="69">
        <v>21213.355683946611</v>
      </c>
    </row>
    <row r="618" spans="1:7" x14ac:dyDescent="0.25">
      <c r="A618" s="186" t="s">
        <v>155</v>
      </c>
      <c r="B618" s="69">
        <v>94914.735519713737</v>
      </c>
      <c r="C618" s="69">
        <v>51997.095678641534</v>
      </c>
      <c r="D618" s="69">
        <v>42917.639841072203</v>
      </c>
      <c r="E618" s="69">
        <v>11764.113055129315</v>
      </c>
      <c r="F618" s="69">
        <v>1215.4900036533591</v>
      </c>
      <c r="G618" s="69">
        <v>29938.036782289528</v>
      </c>
    </row>
    <row r="619" spans="1:7" x14ac:dyDescent="0.25">
      <c r="A619" s="186" t="s">
        <v>156</v>
      </c>
      <c r="B619" s="69">
        <v>9545.5564888754925</v>
      </c>
      <c r="C619" s="69">
        <v>6827.5938733221392</v>
      </c>
      <c r="D619" s="69">
        <v>2717.9626155533533</v>
      </c>
      <c r="E619" s="69">
        <v>992.03909595134189</v>
      </c>
      <c r="F619" s="69">
        <v>180.37590068876204</v>
      </c>
      <c r="G619" s="69">
        <v>1545.5476189132492</v>
      </c>
    </row>
    <row r="620" spans="1:7" x14ac:dyDescent="0.25">
      <c r="A620" s="54" t="s">
        <v>157</v>
      </c>
      <c r="B620" s="69">
        <v>233746.41520697824</v>
      </c>
      <c r="C620" s="69">
        <v>124064.10134679796</v>
      </c>
      <c r="D620" s="69">
        <v>109682.31386018028</v>
      </c>
      <c r="E620" s="69">
        <v>34603.098569764101</v>
      </c>
      <c r="F620" s="69">
        <v>2928.7597878613888</v>
      </c>
      <c r="G620" s="69">
        <v>72150.455502554789</v>
      </c>
    </row>
    <row r="621" spans="1:7" x14ac:dyDescent="0.25">
      <c r="A621" s="187" t="s">
        <v>115</v>
      </c>
      <c r="B621" s="77">
        <f>+B622+B623</f>
        <v>3091143.7241944363</v>
      </c>
      <c r="C621" s="77">
        <f t="shared" ref="C621:G621" si="73">+C622+C623</f>
        <v>1543706.374281324</v>
      </c>
      <c r="D621" s="77">
        <f t="shared" si="73"/>
        <v>1547437.3499131124</v>
      </c>
      <c r="E621" s="77">
        <f t="shared" si="73"/>
        <v>411813.22748617525</v>
      </c>
      <c r="F621" s="77">
        <f t="shared" si="73"/>
        <v>87826.599245023521</v>
      </c>
      <c r="G621" s="77">
        <f t="shared" si="73"/>
        <v>1047797.5231819135</v>
      </c>
    </row>
    <row r="622" spans="1:7" x14ac:dyDescent="0.25">
      <c r="A622" s="73" t="s">
        <v>158</v>
      </c>
      <c r="B622" s="69">
        <v>2350283.8183970298</v>
      </c>
      <c r="C622" s="69">
        <v>1028272.387744075</v>
      </c>
      <c r="D622" s="69">
        <v>1322011.4306529546</v>
      </c>
      <c r="E622" s="69">
        <v>368979.15794045525</v>
      </c>
      <c r="F622" s="69">
        <v>74865.929731640179</v>
      </c>
      <c r="G622" s="69">
        <v>878166.34298085922</v>
      </c>
    </row>
    <row r="623" spans="1:7" x14ac:dyDescent="0.25">
      <c r="A623" s="73" t="s">
        <v>159</v>
      </c>
      <c r="B623" s="69">
        <v>740859.90579740668</v>
      </c>
      <c r="C623" s="69">
        <v>515433.98653724906</v>
      </c>
      <c r="D623" s="69">
        <v>225425.91926015762</v>
      </c>
      <c r="E623" s="69">
        <v>42834.069545719984</v>
      </c>
      <c r="F623" s="69">
        <v>12960.669513383336</v>
      </c>
      <c r="G623" s="69">
        <v>169631.18020105432</v>
      </c>
    </row>
    <row r="624" spans="1:7" ht="24" x14ac:dyDescent="0.25">
      <c r="A624" s="75" t="s">
        <v>116</v>
      </c>
      <c r="B624" s="77">
        <f>+B625+B626+B627</f>
        <v>937398.76823541848</v>
      </c>
      <c r="C624" s="77">
        <f t="shared" ref="C624:G624" si="74">+C625+C626+C627</f>
        <v>438563.0184594756</v>
      </c>
      <c r="D624" s="77">
        <f t="shared" si="74"/>
        <v>498835.74977594276</v>
      </c>
      <c r="E624" s="77">
        <f t="shared" si="74"/>
        <v>189596.45565710886</v>
      </c>
      <c r="F624" s="77">
        <f t="shared" si="74"/>
        <v>33733.030503544505</v>
      </c>
      <c r="G624" s="77">
        <f t="shared" si="74"/>
        <v>275506.26361528935</v>
      </c>
    </row>
    <row r="625" spans="1:7" x14ac:dyDescent="0.25">
      <c r="A625" s="73" t="s">
        <v>160</v>
      </c>
      <c r="B625" s="69">
        <v>352909.56776175566</v>
      </c>
      <c r="C625" s="69">
        <v>146350.26195180314</v>
      </c>
      <c r="D625" s="69">
        <v>206559.30580995252</v>
      </c>
      <c r="E625" s="69">
        <v>86383.331326050538</v>
      </c>
      <c r="F625" s="69">
        <v>9599.7195049983693</v>
      </c>
      <c r="G625" s="69">
        <v>110576.25497890361</v>
      </c>
    </row>
    <row r="626" spans="1:7" x14ac:dyDescent="0.25">
      <c r="A626" s="73" t="s">
        <v>161</v>
      </c>
      <c r="B626" s="69">
        <v>226236.95277507961</v>
      </c>
      <c r="C626" s="69">
        <v>52717.050679870132</v>
      </c>
      <c r="D626" s="69">
        <v>173519.90209520949</v>
      </c>
      <c r="E626" s="69">
        <v>35772.705144935273</v>
      </c>
      <c r="F626" s="69">
        <v>10140.71166762648</v>
      </c>
      <c r="G626" s="69">
        <v>127606.48528264774</v>
      </c>
    </row>
    <row r="627" spans="1:7" ht="24" x14ac:dyDescent="0.25">
      <c r="A627" s="73" t="s">
        <v>162</v>
      </c>
      <c r="B627" s="69">
        <v>358252.24769858312</v>
      </c>
      <c r="C627" s="69">
        <v>239495.70582780236</v>
      </c>
      <c r="D627" s="69">
        <v>118756.54187078075</v>
      </c>
      <c r="E627" s="69">
        <v>67440.419186123065</v>
      </c>
      <c r="F627" s="69">
        <v>13992.59933091966</v>
      </c>
      <c r="G627" s="69">
        <v>37323.523353738026</v>
      </c>
    </row>
    <row r="628" spans="1:7" x14ac:dyDescent="0.25">
      <c r="A628" s="75" t="s">
        <v>73</v>
      </c>
      <c r="B628" s="77">
        <f>+B629+B630+B631</f>
        <v>11033798.054748926</v>
      </c>
      <c r="C628" s="77">
        <f t="shared" ref="C628:G628" si="75">+C629+C630+C631</f>
        <v>6086598.2024793234</v>
      </c>
      <c r="D628" s="77">
        <f t="shared" si="75"/>
        <v>4947199.8522696029</v>
      </c>
      <c r="E628" s="77">
        <f t="shared" si="75"/>
        <v>1305656.5522031749</v>
      </c>
      <c r="F628" s="77">
        <f t="shared" si="75"/>
        <v>84383.019831107405</v>
      </c>
      <c r="G628" s="77">
        <f t="shared" si="75"/>
        <v>3557160.2802353208</v>
      </c>
    </row>
    <row r="629" spans="1:7" x14ac:dyDescent="0.25">
      <c r="A629" s="73" t="s">
        <v>163</v>
      </c>
      <c r="B629" s="69">
        <v>5113982.5992095582</v>
      </c>
      <c r="C629" s="69">
        <v>2669729.8424688028</v>
      </c>
      <c r="D629" s="69">
        <v>2444252.7567407554</v>
      </c>
      <c r="E629" s="69">
        <v>607621.54397511669</v>
      </c>
      <c r="F629" s="69">
        <v>37209.470790956504</v>
      </c>
      <c r="G629" s="69">
        <v>1799421.7419746823</v>
      </c>
    </row>
    <row r="630" spans="1:7" x14ac:dyDescent="0.25">
      <c r="A630" s="73" t="s">
        <v>164</v>
      </c>
      <c r="B630" s="69">
        <v>1769147.9730766611</v>
      </c>
      <c r="C630" s="69">
        <v>1124197.7760195623</v>
      </c>
      <c r="D630" s="69">
        <v>644950.19705709885</v>
      </c>
      <c r="E630" s="69">
        <v>204262.07356447639</v>
      </c>
      <c r="F630" s="69">
        <v>16262.766231735934</v>
      </c>
      <c r="G630" s="69">
        <v>424425.35726088652</v>
      </c>
    </row>
    <row r="631" spans="1:7" x14ac:dyDescent="0.25">
      <c r="A631" s="73" t="s">
        <v>165</v>
      </c>
      <c r="B631" s="69">
        <v>4150667.4824627079</v>
      </c>
      <c r="C631" s="69">
        <v>2292670.583990959</v>
      </c>
      <c r="D631" s="69">
        <v>1857996.8984717489</v>
      </c>
      <c r="E631" s="69">
        <v>493772.93466358189</v>
      </c>
      <c r="F631" s="69">
        <v>30910.782808414959</v>
      </c>
      <c r="G631" s="69">
        <v>1333313.1809997521</v>
      </c>
    </row>
    <row r="632" spans="1:7" x14ac:dyDescent="0.25">
      <c r="A632" s="75" t="s">
        <v>74</v>
      </c>
      <c r="B632" s="77">
        <f>SUM(B633:B634)</f>
        <v>16058174.191428587</v>
      </c>
      <c r="C632" s="77">
        <f t="shared" ref="C632:G632" si="76">SUM(C633:C634)</f>
        <v>7805254.9533073558</v>
      </c>
      <c r="D632" s="77">
        <f t="shared" si="76"/>
        <v>8252919.2381212302</v>
      </c>
      <c r="E632" s="77">
        <f t="shared" si="76"/>
        <v>4622810.1696517942</v>
      </c>
      <c r="F632" s="77">
        <f t="shared" si="76"/>
        <v>558651.34235182533</v>
      </c>
      <c r="G632" s="77">
        <f t="shared" si="76"/>
        <v>3071457.7261176109</v>
      </c>
    </row>
    <row r="633" spans="1:7" x14ac:dyDescent="0.25">
      <c r="A633" s="73" t="s">
        <v>166</v>
      </c>
      <c r="B633" s="69">
        <v>14937776.861403165</v>
      </c>
      <c r="C633" s="69">
        <v>7238666.8276749095</v>
      </c>
      <c r="D633" s="69">
        <v>7699110.0337282559</v>
      </c>
      <c r="E633" s="69">
        <v>4421942.6411384409</v>
      </c>
      <c r="F633" s="69">
        <v>548797.31144795136</v>
      </c>
      <c r="G633" s="69">
        <v>2728370.0811418635</v>
      </c>
    </row>
    <row r="634" spans="1:7" x14ac:dyDescent="0.25">
      <c r="A634" s="73" t="s">
        <v>167</v>
      </c>
      <c r="B634" s="69">
        <v>1120397.330025421</v>
      </c>
      <c r="C634" s="69">
        <v>566588.12563244649</v>
      </c>
      <c r="D634" s="69">
        <v>553809.2043929745</v>
      </c>
      <c r="E634" s="69">
        <v>200867.52851335317</v>
      </c>
      <c r="F634" s="69">
        <v>9854.0309038740143</v>
      </c>
      <c r="G634" s="69">
        <v>343087.64497574727</v>
      </c>
    </row>
    <row r="635" spans="1:7" x14ac:dyDescent="0.25">
      <c r="A635" s="184" t="s">
        <v>75</v>
      </c>
      <c r="B635" s="77">
        <f>SUM(B636:B639)</f>
        <v>6217301.6968138954</v>
      </c>
      <c r="C635" s="77">
        <f t="shared" ref="C635:G635" si="77">SUM(C636:C639)</f>
        <v>2978100.0664867386</v>
      </c>
      <c r="D635" s="77">
        <f t="shared" si="77"/>
        <v>3239201.6303271581</v>
      </c>
      <c r="E635" s="77">
        <f t="shared" si="77"/>
        <v>770094.69853238144</v>
      </c>
      <c r="F635" s="77">
        <f t="shared" si="77"/>
        <v>63097.51378848686</v>
      </c>
      <c r="G635" s="77">
        <f t="shared" si="77"/>
        <v>2406009.4180062898</v>
      </c>
    </row>
    <row r="636" spans="1:7" x14ac:dyDescent="0.25">
      <c r="A636" s="73" t="s">
        <v>168</v>
      </c>
      <c r="B636" s="69">
        <v>4697176.4341834551</v>
      </c>
      <c r="C636" s="69">
        <v>2223923.0841160095</v>
      </c>
      <c r="D636" s="69">
        <v>2473253.3500674455</v>
      </c>
      <c r="E636" s="69">
        <v>487719.5522784405</v>
      </c>
      <c r="F636" s="69">
        <v>41516.210268806943</v>
      </c>
      <c r="G636" s="69">
        <v>1944017.5875201982</v>
      </c>
    </row>
    <row r="637" spans="1:7" x14ac:dyDescent="0.25">
      <c r="A637" s="73" t="s">
        <v>169</v>
      </c>
      <c r="B637" s="69">
        <v>170023.40963931958</v>
      </c>
      <c r="C637" s="69">
        <v>109686.30722676117</v>
      </c>
      <c r="D637" s="69">
        <v>60337.102412558408</v>
      </c>
      <c r="E637" s="69">
        <v>37838.882466043637</v>
      </c>
      <c r="F637" s="69">
        <v>2319.7687458646628</v>
      </c>
      <c r="G637" s="69">
        <v>20178.45120065011</v>
      </c>
    </row>
    <row r="638" spans="1:7" x14ac:dyDescent="0.25">
      <c r="A638" s="73" t="s">
        <v>170</v>
      </c>
      <c r="B638" s="69">
        <v>1167100.7323386513</v>
      </c>
      <c r="C638" s="69">
        <v>542444.76390664082</v>
      </c>
      <c r="D638" s="69">
        <v>624655.9684320105</v>
      </c>
      <c r="E638" s="69">
        <v>213978.82677967323</v>
      </c>
      <c r="F638" s="69">
        <v>16676.813339276665</v>
      </c>
      <c r="G638" s="69">
        <v>394000.32831306063</v>
      </c>
    </row>
    <row r="639" spans="1:7" x14ac:dyDescent="0.25">
      <c r="A639" s="73" t="s">
        <v>171</v>
      </c>
      <c r="B639" s="69">
        <v>183001.12065247021</v>
      </c>
      <c r="C639" s="69">
        <v>102045.91123732693</v>
      </c>
      <c r="D639" s="69">
        <v>80955.209415143283</v>
      </c>
      <c r="E639" s="69">
        <v>30557.437008224126</v>
      </c>
      <c r="F639" s="69">
        <v>2584.7214345385873</v>
      </c>
      <c r="G639" s="69">
        <v>47813.050972380574</v>
      </c>
    </row>
    <row r="640" spans="1:7" x14ac:dyDescent="0.25">
      <c r="A640" s="184" t="s">
        <v>76</v>
      </c>
      <c r="B640" s="77">
        <f>+B641</f>
        <v>7110946.6043687174</v>
      </c>
      <c r="C640" s="77">
        <f t="shared" ref="C640:G640" si="78">+C641</f>
        <v>3476852.6750424504</v>
      </c>
      <c r="D640" s="77">
        <f t="shared" si="78"/>
        <v>3634093.929326267</v>
      </c>
      <c r="E640" s="77">
        <f t="shared" si="78"/>
        <v>1315566.0633721247</v>
      </c>
      <c r="F640" s="77">
        <f t="shared" si="78"/>
        <v>80604.140476109824</v>
      </c>
      <c r="G640" s="77">
        <f t="shared" si="78"/>
        <v>2237923.7254780321</v>
      </c>
    </row>
    <row r="641" spans="1:7" x14ac:dyDescent="0.25">
      <c r="A641" s="73" t="s">
        <v>172</v>
      </c>
      <c r="B641" s="69">
        <v>7110946.6043687174</v>
      </c>
      <c r="C641" s="69">
        <v>3476852.6750424504</v>
      </c>
      <c r="D641" s="69">
        <v>3634093.929326267</v>
      </c>
      <c r="E641" s="69">
        <v>1315566.0633721247</v>
      </c>
      <c r="F641" s="69">
        <v>80604.140476109824</v>
      </c>
      <c r="G641" s="69">
        <v>2237923.7254780321</v>
      </c>
    </row>
    <row r="642" spans="1:7" x14ac:dyDescent="0.25">
      <c r="A642" s="187" t="s">
        <v>77</v>
      </c>
      <c r="B642" s="77">
        <f>+B643</f>
        <v>6792611.5413147854</v>
      </c>
      <c r="C642" s="77">
        <f t="shared" ref="C642:G642" si="79">+C643</f>
        <v>3408700.2381880344</v>
      </c>
      <c r="D642" s="77">
        <f t="shared" si="79"/>
        <v>3383911.303126751</v>
      </c>
      <c r="E642" s="77">
        <f t="shared" si="79"/>
        <v>2577811.3385803769</v>
      </c>
      <c r="F642" s="77">
        <f t="shared" si="79"/>
        <v>137657.10630573169</v>
      </c>
      <c r="G642" s="77">
        <f t="shared" si="79"/>
        <v>668442.85824064235</v>
      </c>
    </row>
    <row r="643" spans="1:7" x14ac:dyDescent="0.25">
      <c r="A643" s="73" t="s">
        <v>173</v>
      </c>
      <c r="B643" s="69">
        <v>6792611.5413147854</v>
      </c>
      <c r="C643" s="69">
        <v>3408700.2381880344</v>
      </c>
      <c r="D643" s="69">
        <v>3383911.303126751</v>
      </c>
      <c r="E643" s="69">
        <v>2577811.3385803769</v>
      </c>
      <c r="F643" s="69">
        <v>137657.10630573169</v>
      </c>
      <c r="G643" s="69">
        <v>668442.85824064235</v>
      </c>
    </row>
    <row r="644" spans="1:7" x14ac:dyDescent="0.25">
      <c r="A644" s="184" t="s">
        <v>78</v>
      </c>
      <c r="B644" s="77">
        <f>+B645</f>
        <v>9414022.7503266186</v>
      </c>
      <c r="C644" s="77">
        <f t="shared" ref="C644:G644" si="80">+C645</f>
        <v>4187235.274573938</v>
      </c>
      <c r="D644" s="77">
        <f t="shared" si="80"/>
        <v>5226787.4757526806</v>
      </c>
      <c r="E644" s="77">
        <f t="shared" si="80"/>
        <v>2371345.6261966699</v>
      </c>
      <c r="F644" s="77">
        <f t="shared" si="80"/>
        <v>174409.81025535238</v>
      </c>
      <c r="G644" s="77">
        <f t="shared" si="80"/>
        <v>2681032.0393006583</v>
      </c>
    </row>
    <row r="645" spans="1:7" x14ac:dyDescent="0.25">
      <c r="A645" s="73" t="s">
        <v>174</v>
      </c>
      <c r="B645" s="69">
        <v>9414022.7503266186</v>
      </c>
      <c r="C645" s="69">
        <v>4187235.274573938</v>
      </c>
      <c r="D645" s="69">
        <v>5226787.4757526806</v>
      </c>
      <c r="E645" s="69">
        <v>2371345.6261966699</v>
      </c>
      <c r="F645" s="69">
        <v>174409.81025535238</v>
      </c>
      <c r="G645" s="69">
        <v>2681032.0393006583</v>
      </c>
    </row>
    <row r="646" spans="1:7" x14ac:dyDescent="0.25">
      <c r="A646" s="184" t="s">
        <v>96</v>
      </c>
      <c r="B646" s="77">
        <f>+B647</f>
        <v>9354317.5851507001</v>
      </c>
      <c r="C646" s="77">
        <f t="shared" ref="C646:G646" si="81">+C647</f>
        <v>1033784.803442285</v>
      </c>
      <c r="D646" s="77">
        <f t="shared" si="81"/>
        <v>8320532.7817084147</v>
      </c>
      <c r="E646" s="77">
        <f t="shared" si="81"/>
        <v>189664.42411103169</v>
      </c>
      <c r="F646" s="77">
        <f t="shared" si="81"/>
        <v>517623.28271125653</v>
      </c>
      <c r="G646" s="77">
        <f t="shared" si="81"/>
        <v>7613245.0748861264</v>
      </c>
    </row>
    <row r="647" spans="1:7" x14ac:dyDescent="0.25">
      <c r="A647" s="73" t="s">
        <v>175</v>
      </c>
      <c r="B647" s="69">
        <v>9354317.5851507001</v>
      </c>
      <c r="C647" s="69">
        <v>1033784.803442285</v>
      </c>
      <c r="D647" s="69">
        <v>8320532.7817084147</v>
      </c>
      <c r="E647" s="69">
        <v>189664.42411103169</v>
      </c>
      <c r="F647" s="69">
        <v>517623.28271125653</v>
      </c>
      <c r="G647" s="69">
        <v>7613245.0748861264</v>
      </c>
    </row>
    <row r="648" spans="1:7" x14ac:dyDescent="0.25">
      <c r="A648" s="184" t="s">
        <v>117</v>
      </c>
      <c r="B648" s="77">
        <f>+B649</f>
        <v>6394756.3641417921</v>
      </c>
      <c r="C648" s="77">
        <f t="shared" ref="C648:G648" si="82">+C649</f>
        <v>2173526.2334617432</v>
      </c>
      <c r="D648" s="77">
        <f t="shared" si="82"/>
        <v>4221230.1306800488</v>
      </c>
      <c r="E648" s="77">
        <f t="shared" si="82"/>
        <v>1715810.216648224</v>
      </c>
      <c r="F648" s="77">
        <f t="shared" si="82"/>
        <v>138997.15498225472</v>
      </c>
      <c r="G648" s="77">
        <f t="shared" si="82"/>
        <v>2366422.7590495702</v>
      </c>
    </row>
    <row r="649" spans="1:7" x14ac:dyDescent="0.25">
      <c r="A649" s="70" t="s">
        <v>176</v>
      </c>
      <c r="B649" s="69">
        <v>6394756.3641417921</v>
      </c>
      <c r="C649" s="69">
        <v>2173526.2334617432</v>
      </c>
      <c r="D649" s="69">
        <v>4221230.1306800488</v>
      </c>
      <c r="E649" s="69">
        <v>1715810.216648224</v>
      </c>
      <c r="F649" s="69">
        <v>138997.15498225472</v>
      </c>
      <c r="G649" s="69">
        <v>2366422.7590495702</v>
      </c>
    </row>
    <row r="650" spans="1:7" x14ac:dyDescent="0.25">
      <c r="A650" s="184" t="s">
        <v>118</v>
      </c>
      <c r="B650" s="77">
        <f>+B651</f>
        <v>6686948.3722961936</v>
      </c>
      <c r="C650" s="77">
        <f t="shared" ref="C650:G650" si="83">+C651</f>
        <v>1611407.4554835774</v>
      </c>
      <c r="D650" s="77">
        <f t="shared" si="83"/>
        <v>5075540.9168126164</v>
      </c>
      <c r="E650" s="77">
        <f t="shared" si="83"/>
        <v>4100468.0565466671</v>
      </c>
      <c r="F650" s="77">
        <f t="shared" si="83"/>
        <v>102348.94799304591</v>
      </c>
      <c r="G650" s="77">
        <f t="shared" si="83"/>
        <v>872723.91227290337</v>
      </c>
    </row>
    <row r="651" spans="1:7" x14ac:dyDescent="0.25">
      <c r="A651" s="70" t="s">
        <v>177</v>
      </c>
      <c r="B651" s="69">
        <v>6686948.3722961936</v>
      </c>
      <c r="C651" s="69">
        <v>1611407.4554835774</v>
      </c>
      <c r="D651" s="69">
        <v>5075540.9168126164</v>
      </c>
      <c r="E651" s="69">
        <v>4100468.0565466671</v>
      </c>
      <c r="F651" s="69">
        <v>102348.94799304591</v>
      </c>
      <c r="G651" s="69">
        <v>872723.91227290337</v>
      </c>
    </row>
    <row r="652" spans="1:7" x14ac:dyDescent="0.25">
      <c r="A652" s="184" t="s">
        <v>81</v>
      </c>
      <c r="B652" s="77">
        <f>+B653</f>
        <v>5916920.1148072965</v>
      </c>
      <c r="C652" s="77">
        <f t="shared" ref="C652:G652" si="84">+C653</f>
        <v>2126156.6879570996</v>
      </c>
      <c r="D652" s="77">
        <f t="shared" si="84"/>
        <v>3790763.4268501969</v>
      </c>
      <c r="E652" s="77">
        <f t="shared" si="84"/>
        <v>2524822.1779177156</v>
      </c>
      <c r="F652" s="77">
        <f t="shared" si="84"/>
        <v>827650.87005786551</v>
      </c>
      <c r="G652" s="77">
        <f t="shared" si="84"/>
        <v>438290.37887461577</v>
      </c>
    </row>
    <row r="653" spans="1:7" x14ac:dyDescent="0.25">
      <c r="A653" s="70" t="s">
        <v>178</v>
      </c>
      <c r="B653" s="69">
        <v>5916920.1148072965</v>
      </c>
      <c r="C653" s="69">
        <v>2126156.6879570996</v>
      </c>
      <c r="D653" s="69">
        <v>3790763.4268501969</v>
      </c>
      <c r="E653" s="69">
        <v>2524822.1779177156</v>
      </c>
      <c r="F653" s="69">
        <v>827650.87005786551</v>
      </c>
      <c r="G653" s="69">
        <v>438290.37887461577</v>
      </c>
    </row>
    <row r="654" spans="1:7" x14ac:dyDescent="0.25">
      <c r="A654" s="184" t="s">
        <v>82</v>
      </c>
      <c r="B654" s="77">
        <f>+B655+B656</f>
        <v>5137398.6859068573</v>
      </c>
      <c r="C654" s="77">
        <f t="shared" ref="C654:G654" si="85">+C655+C656</f>
        <v>1666387.4807658868</v>
      </c>
      <c r="D654" s="77">
        <f t="shared" si="85"/>
        <v>3471011.2051409706</v>
      </c>
      <c r="E654" s="77">
        <f t="shared" si="85"/>
        <v>2722710.4777082531</v>
      </c>
      <c r="F654" s="77">
        <f t="shared" si="85"/>
        <v>53837.674690939297</v>
      </c>
      <c r="G654" s="77">
        <f t="shared" si="85"/>
        <v>694463.05274177878</v>
      </c>
    </row>
    <row r="655" spans="1:7" x14ac:dyDescent="0.25">
      <c r="A655" s="70" t="s">
        <v>179</v>
      </c>
      <c r="B655" s="69">
        <v>1950788.3700220608</v>
      </c>
      <c r="C655" s="69">
        <v>490513.52405392303</v>
      </c>
      <c r="D655" s="69">
        <v>1460274.8459681377</v>
      </c>
      <c r="E655" s="69">
        <v>1018729.7670807168</v>
      </c>
      <c r="F655" s="69">
        <v>39999.294205826933</v>
      </c>
      <c r="G655" s="69">
        <v>401545.784681594</v>
      </c>
    </row>
    <row r="656" spans="1:7" x14ac:dyDescent="0.25">
      <c r="A656" s="70" t="s">
        <v>180</v>
      </c>
      <c r="B656" s="69">
        <v>3186610.3158847969</v>
      </c>
      <c r="C656" s="69">
        <v>1175873.9567119638</v>
      </c>
      <c r="D656" s="69">
        <v>2010736.3591728332</v>
      </c>
      <c r="E656" s="69">
        <v>1703980.7106275361</v>
      </c>
      <c r="F656" s="69">
        <v>13838.380485112368</v>
      </c>
      <c r="G656" s="69">
        <v>292917.26806018472</v>
      </c>
    </row>
    <row r="657" spans="1:7" x14ac:dyDescent="0.25">
      <c r="A657" s="184" t="s">
        <v>83</v>
      </c>
      <c r="B657" s="77">
        <f>+B658</f>
        <v>7654879.6603917433</v>
      </c>
      <c r="C657" s="77">
        <f t="shared" ref="C657:G657" si="86">+C658</f>
        <v>3829249.4884164883</v>
      </c>
      <c r="D657" s="77">
        <f t="shared" si="86"/>
        <v>3825630.171975255</v>
      </c>
      <c r="E657" s="77">
        <f t="shared" si="86"/>
        <v>2293820.1948930011</v>
      </c>
      <c r="F657" s="77">
        <f t="shared" si="86"/>
        <v>79132.818134215631</v>
      </c>
      <c r="G657" s="77">
        <f t="shared" si="86"/>
        <v>1452677.1589480382</v>
      </c>
    </row>
    <row r="658" spans="1:7" x14ac:dyDescent="0.25">
      <c r="A658" s="70" t="s">
        <v>181</v>
      </c>
      <c r="B658" s="69">
        <v>7654879.6603917433</v>
      </c>
      <c r="C658" s="69">
        <v>3829249.4884164883</v>
      </c>
      <c r="D658" s="69">
        <v>3825630.171975255</v>
      </c>
      <c r="E658" s="69">
        <v>2293820.1948930011</v>
      </c>
      <c r="F658" s="69">
        <v>79132.818134215631</v>
      </c>
      <c r="G658" s="69">
        <v>1452677.1589480382</v>
      </c>
    </row>
    <row r="659" spans="1:7" x14ac:dyDescent="0.25">
      <c r="A659" s="184" t="s">
        <v>119</v>
      </c>
      <c r="B659" s="77">
        <f>+B660</f>
        <v>3551105.1107116025</v>
      </c>
      <c r="C659" s="77">
        <f t="shared" ref="C659:G659" si="87">+C660</f>
        <v>1549882.395065658</v>
      </c>
      <c r="D659" s="77">
        <f t="shared" si="87"/>
        <v>2001222.7156459445</v>
      </c>
      <c r="E659" s="77">
        <f t="shared" si="87"/>
        <v>711792.40541932115</v>
      </c>
      <c r="F659" s="77">
        <f t="shared" si="87"/>
        <v>51796.489832504478</v>
      </c>
      <c r="G659" s="77">
        <f t="shared" si="87"/>
        <v>1237633.820394119</v>
      </c>
    </row>
    <row r="660" spans="1:7" x14ac:dyDescent="0.25">
      <c r="A660" s="70" t="s">
        <v>182</v>
      </c>
      <c r="B660" s="69">
        <v>3551105.1107116025</v>
      </c>
      <c r="C660" s="69">
        <v>1549882.395065658</v>
      </c>
      <c r="D660" s="69">
        <v>2001222.7156459445</v>
      </c>
      <c r="E660" s="69">
        <v>711792.40541932115</v>
      </c>
      <c r="F660" s="69">
        <v>51796.489832504478</v>
      </c>
      <c r="G660" s="69">
        <v>1237633.820394119</v>
      </c>
    </row>
    <row r="661" spans="1:7" x14ac:dyDescent="0.25">
      <c r="A661" s="184" t="s">
        <v>120</v>
      </c>
      <c r="B661" s="77">
        <f>+B662</f>
        <v>298224.98977523827</v>
      </c>
      <c r="C661" s="77">
        <f t="shared" ref="C661:G661" si="88">+C662</f>
        <v>0</v>
      </c>
      <c r="D661" s="77">
        <f t="shared" si="88"/>
        <v>298224.98977523827</v>
      </c>
      <c r="E661" s="77">
        <f t="shared" si="88"/>
        <v>298224.98977523827</v>
      </c>
      <c r="F661" s="77">
        <f t="shared" si="88"/>
        <v>0</v>
      </c>
      <c r="G661" s="77">
        <f t="shared" si="88"/>
        <v>0</v>
      </c>
    </row>
    <row r="662" spans="1:7" x14ac:dyDescent="0.25">
      <c r="A662" s="70" t="s">
        <v>183</v>
      </c>
      <c r="B662" s="69">
        <v>298224.98977523827</v>
      </c>
      <c r="C662" s="69">
        <v>0</v>
      </c>
      <c r="D662" s="69">
        <v>298224.98977523827</v>
      </c>
      <c r="E662" s="69">
        <v>298224.98977523827</v>
      </c>
      <c r="F662" s="69">
        <v>0</v>
      </c>
      <c r="G662" s="69">
        <v>0</v>
      </c>
    </row>
    <row r="663" spans="1:7" x14ac:dyDescent="0.25">
      <c r="A663" s="184" t="s">
        <v>85</v>
      </c>
      <c r="B663" s="77">
        <f t="shared" ref="B663:G663" si="89">+B661+B659+B657+B654+B652+B650+B648+B646+B644+B642+B640+B635+B632+B628+B624+B621+B600+B598+B592</f>
        <v>131882654.30038935</v>
      </c>
      <c r="C663" s="77">
        <f t="shared" si="89"/>
        <v>61447485.935295723</v>
      </c>
      <c r="D663" s="77">
        <f t="shared" si="89"/>
        <v>70435168.365093648</v>
      </c>
      <c r="E663" s="77">
        <f t="shared" si="89"/>
        <v>31303912.723683175</v>
      </c>
      <c r="F663" s="77">
        <f t="shared" si="89"/>
        <v>3263126.1456129136</v>
      </c>
      <c r="G663" s="77">
        <f t="shared" si="89"/>
        <v>35868129.495797552</v>
      </c>
    </row>
    <row r="664" spans="1:7" x14ac:dyDescent="0.25">
      <c r="A664" s="70"/>
      <c r="B664" s="69"/>
      <c r="C664" s="69"/>
      <c r="D664" s="69"/>
      <c r="E664" s="69"/>
      <c r="F664" s="69"/>
      <c r="G664" s="69"/>
    </row>
    <row r="665" spans="1:7" x14ac:dyDescent="0.25">
      <c r="A665" s="70" t="s">
        <v>57</v>
      </c>
      <c r="B665" s="69"/>
      <c r="C665" s="69"/>
      <c r="D665" s="69">
        <v>7184184.819220772</v>
      </c>
      <c r="E665" s="69"/>
      <c r="F665" s="69"/>
      <c r="G665" s="69"/>
    </row>
    <row r="666" spans="1:7" x14ac:dyDescent="0.25">
      <c r="A666" s="70"/>
      <c r="B666" s="69"/>
      <c r="C666" s="69"/>
      <c r="D666" s="69"/>
      <c r="E666" s="69"/>
      <c r="F666" s="69"/>
      <c r="G666" s="69"/>
    </row>
    <row r="667" spans="1:7" x14ac:dyDescent="0.25">
      <c r="A667" s="184" t="s">
        <v>86</v>
      </c>
      <c r="B667" s="77"/>
      <c r="C667" s="77"/>
      <c r="D667" s="77">
        <f>+D663+D665</f>
        <v>77619353.184314415</v>
      </c>
      <c r="E667" s="77"/>
      <c r="F667" s="77"/>
      <c r="G667" s="77"/>
    </row>
    <row r="668" spans="1:7" x14ac:dyDescent="0.25">
      <c r="A668" s="188"/>
      <c r="B668" s="79"/>
      <c r="C668" s="79"/>
      <c r="D668" s="79"/>
      <c r="E668" s="79"/>
      <c r="F668" s="79"/>
      <c r="G668" s="79"/>
    </row>
    <row r="669" spans="1:7" x14ac:dyDescent="0.25">
      <c r="A669" s="29" t="s">
        <v>9</v>
      </c>
      <c r="B669" s="29"/>
      <c r="C669" s="29"/>
      <c r="D669" s="29"/>
      <c r="E669" s="29"/>
      <c r="F669" s="29"/>
      <c r="G669" s="29"/>
    </row>
  </sheetData>
  <mergeCells count="28">
    <mergeCell ref="A502:G502"/>
    <mergeCell ref="A584:G584"/>
    <mergeCell ref="A587:G587"/>
    <mergeCell ref="A669:G669"/>
    <mergeCell ref="A299:G299"/>
    <mergeCell ref="A329:G329"/>
    <mergeCell ref="A332:G332"/>
    <mergeCell ref="A414:G414"/>
    <mergeCell ref="A417:G417"/>
    <mergeCell ref="A499:G499"/>
    <mergeCell ref="A200:G200"/>
    <mergeCell ref="A230:G230"/>
    <mergeCell ref="A233:G233"/>
    <mergeCell ref="A263:G263"/>
    <mergeCell ref="A266:G266"/>
    <mergeCell ref="A296:G296"/>
    <mergeCell ref="A101:G101"/>
    <mergeCell ref="A131:G131"/>
    <mergeCell ref="A134:G134"/>
    <mergeCell ref="A164:G164"/>
    <mergeCell ref="A167:G167"/>
    <mergeCell ref="A197:G197"/>
    <mergeCell ref="A2:G2"/>
    <mergeCell ref="A32:G32"/>
    <mergeCell ref="A35:G35"/>
    <mergeCell ref="A65:G65"/>
    <mergeCell ref="A68:G68"/>
    <mergeCell ref="A98:G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A0F4-6A44-4174-AAB9-8D32BA4E82CA}">
  <dimension ref="A1:D669"/>
  <sheetViews>
    <sheetView tabSelected="1" topLeftCell="A637" workbookViewId="0">
      <selection activeCell="F638" sqref="F638"/>
    </sheetView>
  </sheetViews>
  <sheetFormatPr baseColWidth="10" defaultRowHeight="15" x14ac:dyDescent="0.25"/>
  <cols>
    <col min="1" max="1" width="60.85546875" customWidth="1"/>
  </cols>
  <sheetData>
    <row r="1" spans="1:4" x14ac:dyDescent="0.25">
      <c r="A1" s="177" t="s">
        <v>187</v>
      </c>
      <c r="B1" s="58"/>
      <c r="C1" s="58"/>
      <c r="D1" s="58"/>
    </row>
    <row r="2" spans="1:4" ht="26.25" customHeight="1" x14ac:dyDescent="0.25">
      <c r="A2" s="161" t="s">
        <v>188</v>
      </c>
      <c r="B2" s="161"/>
      <c r="C2" s="161"/>
      <c r="D2" s="161"/>
    </row>
    <row r="3" spans="1:4" x14ac:dyDescent="0.25">
      <c r="A3" s="178">
        <v>2005</v>
      </c>
      <c r="B3" s="179"/>
      <c r="C3" s="179"/>
      <c r="D3" s="179"/>
    </row>
    <row r="4" spans="1:4" x14ac:dyDescent="0.25">
      <c r="A4" s="177"/>
      <c r="B4" s="57"/>
      <c r="C4" s="57"/>
      <c r="D4" s="192" t="s">
        <v>108</v>
      </c>
    </row>
    <row r="5" spans="1:4" ht="24" x14ac:dyDescent="0.25">
      <c r="A5" s="12" t="s">
        <v>109</v>
      </c>
      <c r="B5" s="181" t="s">
        <v>51</v>
      </c>
      <c r="C5" s="181" t="s">
        <v>110</v>
      </c>
      <c r="D5" s="181" t="s">
        <v>111</v>
      </c>
    </row>
    <row r="6" spans="1:4" x14ac:dyDescent="0.25">
      <c r="A6" s="182"/>
      <c r="B6" s="183"/>
      <c r="C6" s="183"/>
      <c r="D6" s="183"/>
    </row>
    <row r="7" spans="1:4" x14ac:dyDescent="0.25">
      <c r="A7" s="70" t="s">
        <v>69</v>
      </c>
      <c r="B7" s="69">
        <v>228858.58332691484</v>
      </c>
      <c r="C7" s="69">
        <v>140850.58722805156</v>
      </c>
      <c r="D7" s="69">
        <v>88007.996098863281</v>
      </c>
    </row>
    <row r="8" spans="1:4" x14ac:dyDescent="0.25">
      <c r="A8" s="73" t="s">
        <v>70</v>
      </c>
      <c r="B8" s="69">
        <v>74247.233071981391</v>
      </c>
      <c r="C8" s="69">
        <v>31696.187217863415</v>
      </c>
      <c r="D8" s="69">
        <v>42551.045854117976</v>
      </c>
    </row>
    <row r="9" spans="1:4" x14ac:dyDescent="0.25">
      <c r="A9" s="73" t="s">
        <v>71</v>
      </c>
      <c r="B9" s="69">
        <v>15191454.409736225</v>
      </c>
      <c r="C9" s="69">
        <v>9975318.6071065068</v>
      </c>
      <c r="D9" s="69">
        <v>5216135.8026297195</v>
      </c>
    </row>
    <row r="10" spans="1:4" x14ac:dyDescent="0.25">
      <c r="A10" s="73" t="s">
        <v>115</v>
      </c>
      <c r="B10" s="69">
        <v>1941304.5007754571</v>
      </c>
      <c r="C10" s="69">
        <v>861344.23902651912</v>
      </c>
      <c r="D10" s="69">
        <v>1079960.2617489379</v>
      </c>
    </row>
    <row r="11" spans="1:4" ht="36" x14ac:dyDescent="0.25">
      <c r="A11" s="73" t="s">
        <v>116</v>
      </c>
      <c r="B11" s="69">
        <v>811336.47639649233</v>
      </c>
      <c r="C11" s="69">
        <v>304428.69086977054</v>
      </c>
      <c r="D11" s="69">
        <v>506907.7855267218</v>
      </c>
    </row>
    <row r="12" spans="1:4" x14ac:dyDescent="0.25">
      <c r="A12" s="73" t="s">
        <v>73</v>
      </c>
      <c r="B12" s="69">
        <v>8762765.3895086981</v>
      </c>
      <c r="C12" s="69">
        <v>5346751.6433663638</v>
      </c>
      <c r="D12" s="69">
        <v>3416013.7461423343</v>
      </c>
    </row>
    <row r="13" spans="1:4" ht="24" x14ac:dyDescent="0.25">
      <c r="A13" s="70" t="s">
        <v>74</v>
      </c>
      <c r="B13" s="69">
        <v>6458187.078116891</v>
      </c>
      <c r="C13" s="69">
        <v>3185425.4548258604</v>
      </c>
      <c r="D13" s="69">
        <v>3272761.6232910305</v>
      </c>
    </row>
    <row r="14" spans="1:4" x14ac:dyDescent="0.25">
      <c r="A14" s="73" t="s">
        <v>75</v>
      </c>
      <c r="B14" s="69">
        <v>3103430.4114847165</v>
      </c>
      <c r="C14" s="69">
        <v>1532229.0823402628</v>
      </c>
      <c r="D14" s="69">
        <v>1571201.3291444536</v>
      </c>
    </row>
    <row r="15" spans="1:4" x14ac:dyDescent="0.25">
      <c r="A15" s="70" t="s">
        <v>76</v>
      </c>
      <c r="B15" s="69">
        <v>3029378.6909591788</v>
      </c>
      <c r="C15" s="69">
        <v>1567254.3320595871</v>
      </c>
      <c r="D15" s="69">
        <v>1462124.3588995917</v>
      </c>
    </row>
    <row r="16" spans="1:4" x14ac:dyDescent="0.25">
      <c r="A16" s="185" t="s">
        <v>77</v>
      </c>
      <c r="B16" s="69">
        <v>2620511.9889309872</v>
      </c>
      <c r="C16" s="69">
        <v>1314507.4178844511</v>
      </c>
      <c r="D16" s="69">
        <v>1306004.5710465361</v>
      </c>
    </row>
    <row r="17" spans="1:4" x14ac:dyDescent="0.25">
      <c r="A17" s="186" t="s">
        <v>78</v>
      </c>
      <c r="B17" s="69">
        <v>3207078.4927102951</v>
      </c>
      <c r="C17" s="69">
        <v>1401303.9778729323</v>
      </c>
      <c r="D17" s="69">
        <v>1805774.5148373628</v>
      </c>
    </row>
    <row r="18" spans="1:4" x14ac:dyDescent="0.25">
      <c r="A18" s="186" t="s">
        <v>96</v>
      </c>
      <c r="B18" s="69">
        <v>5068363.360750678</v>
      </c>
      <c r="C18" s="69">
        <v>557519.96968257439</v>
      </c>
      <c r="D18" s="69">
        <v>4510843.3910681037</v>
      </c>
    </row>
    <row r="19" spans="1:4" x14ac:dyDescent="0.25">
      <c r="A19" s="186" t="s">
        <v>117</v>
      </c>
      <c r="B19" s="69">
        <v>2435298.7427004818</v>
      </c>
      <c r="C19" s="69">
        <v>828218.96217691142</v>
      </c>
      <c r="D19" s="69">
        <v>1607079.7805235703</v>
      </c>
    </row>
    <row r="20" spans="1:4" x14ac:dyDescent="0.25">
      <c r="A20" s="186" t="s">
        <v>118</v>
      </c>
      <c r="B20" s="69">
        <v>2719583.1563584916</v>
      </c>
      <c r="C20" s="69">
        <v>662570.36405472562</v>
      </c>
      <c r="D20" s="69">
        <v>2057012.7923037661</v>
      </c>
    </row>
    <row r="21" spans="1:4" ht="24" x14ac:dyDescent="0.25">
      <c r="A21" s="186" t="s">
        <v>81</v>
      </c>
      <c r="B21" s="69">
        <v>2738851.1575663006</v>
      </c>
      <c r="C21" s="69">
        <v>866472.6557967579</v>
      </c>
      <c r="D21" s="69">
        <v>1872378.5017695427</v>
      </c>
    </row>
    <row r="22" spans="1:4" x14ac:dyDescent="0.25">
      <c r="A22" s="186" t="s">
        <v>82</v>
      </c>
      <c r="B22" s="69">
        <v>3134408.6298737503</v>
      </c>
      <c r="C22" s="69">
        <v>1055215.3453322379</v>
      </c>
      <c r="D22" s="69">
        <v>2079193.2845415124</v>
      </c>
    </row>
    <row r="23" spans="1:4" x14ac:dyDescent="0.25">
      <c r="A23" s="186" t="s">
        <v>83</v>
      </c>
      <c r="B23" s="69">
        <v>3234043.3814544207</v>
      </c>
      <c r="C23" s="69">
        <v>1659411.5086490943</v>
      </c>
      <c r="D23" s="69">
        <v>1574631.8728053265</v>
      </c>
    </row>
    <row r="24" spans="1:4" ht="24" x14ac:dyDescent="0.25">
      <c r="A24" s="186" t="s">
        <v>119</v>
      </c>
      <c r="B24" s="69">
        <v>1830887.791245827</v>
      </c>
      <c r="C24" s="69">
        <v>796436.18919193442</v>
      </c>
      <c r="D24" s="69">
        <v>1034451.6020538926</v>
      </c>
    </row>
    <row r="25" spans="1:4" x14ac:dyDescent="0.25">
      <c r="A25" s="186" t="s">
        <v>120</v>
      </c>
      <c r="B25" s="69">
        <v>187705.08741062856</v>
      </c>
      <c r="C25" s="69">
        <v>0</v>
      </c>
      <c r="D25" s="69">
        <v>187705.08741062856</v>
      </c>
    </row>
    <row r="26" spans="1:4" x14ac:dyDescent="0.25">
      <c r="A26" s="193" t="s">
        <v>85</v>
      </c>
      <c r="B26" s="77">
        <f>SUM(B7:B25)</f>
        <v>66777694.562378407</v>
      </c>
      <c r="C26" s="77">
        <f t="shared" ref="C26:D26" si="0">SUM(C7:C25)</f>
        <v>32086955.214682408</v>
      </c>
      <c r="D26" s="77">
        <f t="shared" si="0"/>
        <v>34690739.347696021</v>
      </c>
    </row>
    <row r="27" spans="1:4" x14ac:dyDescent="0.25">
      <c r="A27" s="186"/>
      <c r="B27" s="69"/>
      <c r="C27" s="69"/>
      <c r="D27" s="69"/>
    </row>
    <row r="28" spans="1:4" x14ac:dyDescent="0.25">
      <c r="A28" s="186" t="s">
        <v>57</v>
      </c>
      <c r="B28" s="69"/>
      <c r="C28" s="69"/>
      <c r="D28" s="69">
        <v>2563510.4574013096</v>
      </c>
    </row>
    <row r="29" spans="1:4" x14ac:dyDescent="0.25">
      <c r="A29" s="186"/>
      <c r="B29" s="69"/>
      <c r="C29" s="69"/>
      <c r="D29" s="69"/>
    </row>
    <row r="30" spans="1:4" x14ac:dyDescent="0.25">
      <c r="A30" s="193" t="s">
        <v>86</v>
      </c>
      <c r="B30" s="77"/>
      <c r="C30" s="77"/>
      <c r="D30" s="77">
        <f>+D26+D28</f>
        <v>37254249.805097334</v>
      </c>
    </row>
    <row r="31" spans="1:4" x14ac:dyDescent="0.25">
      <c r="A31" s="194"/>
      <c r="B31" s="79"/>
      <c r="C31" s="79"/>
      <c r="D31" s="79"/>
    </row>
    <row r="32" spans="1:4" x14ac:dyDescent="0.25">
      <c r="A32" s="195" t="s">
        <v>9</v>
      </c>
      <c r="B32" s="69"/>
      <c r="C32" s="69"/>
      <c r="D32" s="69"/>
    </row>
    <row r="34" spans="1:4" x14ac:dyDescent="0.25">
      <c r="A34" s="177" t="s">
        <v>189</v>
      </c>
      <c r="B34" s="58"/>
      <c r="C34" s="58"/>
      <c r="D34" s="58"/>
    </row>
    <row r="35" spans="1:4" ht="24" customHeight="1" x14ac:dyDescent="0.25">
      <c r="A35" s="161" t="s">
        <v>188</v>
      </c>
      <c r="B35" s="161"/>
      <c r="C35" s="161"/>
      <c r="D35" s="161"/>
    </row>
    <row r="36" spans="1:4" x14ac:dyDescent="0.25">
      <c r="A36" s="178">
        <v>2006</v>
      </c>
      <c r="B36" s="179"/>
      <c r="C36" s="179"/>
      <c r="D36" s="179"/>
    </row>
    <row r="37" spans="1:4" x14ac:dyDescent="0.25">
      <c r="A37" s="177"/>
      <c r="B37" s="57"/>
      <c r="C37" s="57"/>
      <c r="D37" s="192" t="s">
        <v>108</v>
      </c>
    </row>
    <row r="38" spans="1:4" ht="24" x14ac:dyDescent="0.25">
      <c r="A38" s="12" t="s">
        <v>109</v>
      </c>
      <c r="B38" s="181" t="s">
        <v>51</v>
      </c>
      <c r="C38" s="181" t="s">
        <v>110</v>
      </c>
      <c r="D38" s="181" t="s">
        <v>111</v>
      </c>
    </row>
    <row r="39" spans="1:4" x14ac:dyDescent="0.25">
      <c r="A39" s="182"/>
      <c r="B39" s="183"/>
      <c r="C39" s="183"/>
      <c r="D39" s="183"/>
    </row>
    <row r="40" spans="1:4" x14ac:dyDescent="0.25">
      <c r="A40" s="70" t="s">
        <v>69</v>
      </c>
      <c r="B40" s="69">
        <v>260866.6883766125</v>
      </c>
      <c r="C40" s="69">
        <v>161970.75183785227</v>
      </c>
      <c r="D40" s="69">
        <v>98895.93653876023</v>
      </c>
    </row>
    <row r="41" spans="1:4" x14ac:dyDescent="0.25">
      <c r="A41" s="73" t="s">
        <v>70</v>
      </c>
      <c r="B41" s="69">
        <v>93055.674637665477</v>
      </c>
      <c r="C41" s="69">
        <v>39725.521921342581</v>
      </c>
      <c r="D41" s="69">
        <v>53330.152716322897</v>
      </c>
    </row>
    <row r="42" spans="1:4" x14ac:dyDescent="0.25">
      <c r="A42" s="73" t="s">
        <v>71</v>
      </c>
      <c r="B42" s="69">
        <v>16270031.10330716</v>
      </c>
      <c r="C42" s="69">
        <v>10701983.327578183</v>
      </c>
      <c r="D42" s="69">
        <v>5568047.7757289754</v>
      </c>
    </row>
    <row r="43" spans="1:4" x14ac:dyDescent="0.25">
      <c r="A43" s="73" t="s">
        <v>115</v>
      </c>
      <c r="B43" s="69">
        <v>2045034.9624948194</v>
      </c>
      <c r="C43" s="69">
        <v>936197.18105453392</v>
      </c>
      <c r="D43" s="69">
        <v>1108837.7814402855</v>
      </c>
    </row>
    <row r="44" spans="1:4" ht="24" x14ac:dyDescent="0.25">
      <c r="A44" s="73" t="s">
        <v>116</v>
      </c>
      <c r="B44" s="69">
        <v>810358.45698548411</v>
      </c>
      <c r="C44" s="69">
        <v>304030.25639387534</v>
      </c>
      <c r="D44" s="69">
        <v>506328.20059160877</v>
      </c>
    </row>
    <row r="45" spans="1:4" x14ac:dyDescent="0.25">
      <c r="A45" s="73" t="s">
        <v>73</v>
      </c>
      <c r="B45" s="69">
        <v>9790214.6158330943</v>
      </c>
      <c r="C45" s="69">
        <v>5970376.756768194</v>
      </c>
      <c r="D45" s="69">
        <v>3819837.8590649003</v>
      </c>
    </row>
    <row r="46" spans="1:4" ht="24" x14ac:dyDescent="0.25">
      <c r="A46" s="70" t="s">
        <v>74</v>
      </c>
      <c r="B46" s="69">
        <v>7133593.9130563131</v>
      </c>
      <c r="C46" s="69">
        <v>3502219.2421339182</v>
      </c>
      <c r="D46" s="69">
        <v>3631374.6709223948</v>
      </c>
    </row>
    <row r="47" spans="1:4" x14ac:dyDescent="0.25">
      <c r="A47" s="73" t="s">
        <v>75</v>
      </c>
      <c r="B47" s="69">
        <v>3295977.8275180645</v>
      </c>
      <c r="C47" s="69">
        <v>1628206.7767523688</v>
      </c>
      <c r="D47" s="69">
        <v>1667771.0507656957</v>
      </c>
    </row>
    <row r="48" spans="1:4" x14ac:dyDescent="0.25">
      <c r="A48" s="70" t="s">
        <v>76</v>
      </c>
      <c r="B48" s="69">
        <v>3199625.9844975076</v>
      </c>
      <c r="C48" s="69">
        <v>1655332.0653306574</v>
      </c>
      <c r="D48" s="69">
        <v>1544293.9191668502</v>
      </c>
    </row>
    <row r="49" spans="1:4" x14ac:dyDescent="0.25">
      <c r="A49" s="185" t="s">
        <v>77</v>
      </c>
      <c r="B49" s="69">
        <v>3047220.934404151</v>
      </c>
      <c r="C49" s="69">
        <v>1528554.1677071624</v>
      </c>
      <c r="D49" s="69">
        <v>1518666.7666969886</v>
      </c>
    </row>
    <row r="50" spans="1:4" x14ac:dyDescent="0.25">
      <c r="A50" s="186" t="s">
        <v>78</v>
      </c>
      <c r="B50" s="69">
        <v>3465472.4913082975</v>
      </c>
      <c r="C50" s="69">
        <v>1511791.6078082649</v>
      </c>
      <c r="D50" s="69">
        <v>1953680.8835000326</v>
      </c>
    </row>
    <row r="51" spans="1:4" x14ac:dyDescent="0.25">
      <c r="A51" s="186" t="s">
        <v>96</v>
      </c>
      <c r="B51" s="69">
        <v>5373109.1694289092</v>
      </c>
      <c r="C51" s="69">
        <v>591042.00863717997</v>
      </c>
      <c r="D51" s="69">
        <v>4782067.1607917296</v>
      </c>
    </row>
    <row r="52" spans="1:4" x14ac:dyDescent="0.25">
      <c r="A52" s="186" t="s">
        <v>117</v>
      </c>
      <c r="B52" s="69">
        <v>2676329.5899019516</v>
      </c>
      <c r="C52" s="69">
        <v>910190.96611284697</v>
      </c>
      <c r="D52" s="69">
        <v>1766138.6237891046</v>
      </c>
    </row>
    <row r="53" spans="1:4" x14ac:dyDescent="0.25">
      <c r="A53" s="186" t="s">
        <v>118</v>
      </c>
      <c r="B53" s="69">
        <v>2988750.721190826</v>
      </c>
      <c r="C53" s="69">
        <v>728147.49156623869</v>
      </c>
      <c r="D53" s="69">
        <v>2260603.2296245871</v>
      </c>
    </row>
    <row r="54" spans="1:4" ht="24" x14ac:dyDescent="0.25">
      <c r="A54" s="186" t="s">
        <v>81</v>
      </c>
      <c r="B54" s="69">
        <v>3052599.8090942297</v>
      </c>
      <c r="C54" s="69">
        <v>1059277.1701040301</v>
      </c>
      <c r="D54" s="69">
        <v>1993322.6389901997</v>
      </c>
    </row>
    <row r="55" spans="1:4" x14ac:dyDescent="0.25">
      <c r="A55" s="186" t="s">
        <v>82</v>
      </c>
      <c r="B55" s="69">
        <v>3181697.0275587514</v>
      </c>
      <c r="C55" s="69">
        <v>1072195.6640757166</v>
      </c>
      <c r="D55" s="69">
        <v>2109501.363483035</v>
      </c>
    </row>
    <row r="56" spans="1:4" x14ac:dyDescent="0.25">
      <c r="A56" s="186" t="s">
        <v>83</v>
      </c>
      <c r="B56" s="69">
        <v>3434881.4153061425</v>
      </c>
      <c r="C56" s="69">
        <v>1762462.9849091694</v>
      </c>
      <c r="D56" s="69">
        <v>1672418.4303969732</v>
      </c>
    </row>
    <row r="57" spans="1:4" ht="24" x14ac:dyDescent="0.25">
      <c r="A57" s="186" t="s">
        <v>119</v>
      </c>
      <c r="B57" s="69">
        <v>2011002.8874981236</v>
      </c>
      <c r="C57" s="69">
        <v>874786.25606168341</v>
      </c>
      <c r="D57" s="69">
        <v>1136216.6314364402</v>
      </c>
    </row>
    <row r="58" spans="1:4" x14ac:dyDescent="0.25">
      <c r="A58" s="186" t="s">
        <v>120</v>
      </c>
      <c r="B58" s="69">
        <v>190810.46741184808</v>
      </c>
      <c r="C58" s="69">
        <v>0</v>
      </c>
      <c r="D58" s="69">
        <v>190810.46741184808</v>
      </c>
    </row>
    <row r="59" spans="1:4" x14ac:dyDescent="0.25">
      <c r="A59" s="193" t="s">
        <v>85</v>
      </c>
      <c r="B59" s="77">
        <f>SUM(B40:B58)</f>
        <v>72320633.739809945</v>
      </c>
      <c r="C59" s="77">
        <f t="shared" ref="C59:D59" si="1">SUM(C40:C58)</f>
        <v>34938490.196753219</v>
      </c>
      <c r="D59" s="77">
        <f t="shared" si="1"/>
        <v>37382143.543056734</v>
      </c>
    </row>
    <row r="60" spans="1:4" x14ac:dyDescent="0.25">
      <c r="A60" s="186"/>
      <c r="B60" s="69"/>
      <c r="C60" s="69"/>
      <c r="D60" s="69"/>
    </row>
    <row r="61" spans="1:4" x14ac:dyDescent="0.25">
      <c r="A61" s="186" t="s">
        <v>57</v>
      </c>
      <c r="B61" s="69"/>
      <c r="C61" s="69"/>
      <c r="D61" s="69">
        <v>2895393.8753685225</v>
      </c>
    </row>
    <row r="62" spans="1:4" x14ac:dyDescent="0.25">
      <c r="A62" s="186"/>
      <c r="B62" s="69"/>
      <c r="C62" s="69"/>
      <c r="D62" s="69"/>
    </row>
    <row r="63" spans="1:4" x14ac:dyDescent="0.25">
      <c r="A63" s="193" t="s">
        <v>86</v>
      </c>
      <c r="B63" s="77"/>
      <c r="C63" s="77"/>
      <c r="D63" s="77">
        <f>+D59+D61</f>
        <v>40277537.418425255</v>
      </c>
    </row>
    <row r="64" spans="1:4" x14ac:dyDescent="0.25">
      <c r="A64" s="194"/>
      <c r="B64" s="79"/>
      <c r="C64" s="79"/>
      <c r="D64" s="79"/>
    </row>
    <row r="65" spans="1:4" x14ac:dyDescent="0.25">
      <c r="A65" s="195" t="s">
        <v>9</v>
      </c>
      <c r="B65" s="69"/>
      <c r="C65" s="69"/>
      <c r="D65" s="69"/>
    </row>
    <row r="67" spans="1:4" x14ac:dyDescent="0.25">
      <c r="A67" s="177" t="s">
        <v>190</v>
      </c>
      <c r="B67" s="58"/>
      <c r="C67" s="58"/>
      <c r="D67" s="58"/>
    </row>
    <row r="68" spans="1:4" ht="23.25" customHeight="1" x14ac:dyDescent="0.25">
      <c r="A68" s="161" t="s">
        <v>188</v>
      </c>
      <c r="B68" s="161"/>
      <c r="C68" s="161"/>
      <c r="D68" s="161"/>
    </row>
    <row r="69" spans="1:4" x14ac:dyDescent="0.25">
      <c r="A69" s="178">
        <v>2007</v>
      </c>
      <c r="B69" s="179"/>
      <c r="C69" s="179"/>
      <c r="D69" s="179"/>
    </row>
    <row r="70" spans="1:4" x14ac:dyDescent="0.25">
      <c r="A70" s="177"/>
      <c r="B70" s="57"/>
      <c r="C70" s="57"/>
      <c r="D70" s="192" t="s">
        <v>108</v>
      </c>
    </row>
    <row r="71" spans="1:4" ht="24" x14ac:dyDescent="0.25">
      <c r="A71" s="12" t="s">
        <v>109</v>
      </c>
      <c r="B71" s="181" t="s">
        <v>51</v>
      </c>
      <c r="C71" s="181" t="s">
        <v>110</v>
      </c>
      <c r="D71" s="181" t="s">
        <v>111</v>
      </c>
    </row>
    <row r="72" spans="1:4" x14ac:dyDescent="0.25">
      <c r="A72" s="182"/>
      <c r="B72" s="183"/>
      <c r="C72" s="183"/>
      <c r="D72" s="183"/>
    </row>
    <row r="73" spans="1:4" x14ac:dyDescent="0.25">
      <c r="A73" s="70" t="s">
        <v>69</v>
      </c>
      <c r="B73" s="69">
        <v>290383.70517805114</v>
      </c>
      <c r="C73" s="69">
        <v>179608.03863956951</v>
      </c>
      <c r="D73" s="69">
        <v>110775.66653848163</v>
      </c>
    </row>
    <row r="74" spans="1:4" x14ac:dyDescent="0.25">
      <c r="A74" s="73" t="s">
        <v>70</v>
      </c>
      <c r="B74" s="69">
        <v>108849.57773058981</v>
      </c>
      <c r="C74" s="69">
        <v>46467.948387912627</v>
      </c>
      <c r="D74" s="69">
        <v>62381.629342677181</v>
      </c>
    </row>
    <row r="75" spans="1:4" x14ac:dyDescent="0.25">
      <c r="A75" s="73" t="s">
        <v>71</v>
      </c>
      <c r="B75" s="69">
        <v>16796494.659953889</v>
      </c>
      <c r="C75" s="69">
        <v>10982957.050136577</v>
      </c>
      <c r="D75" s="69">
        <v>5813537.6098173102</v>
      </c>
    </row>
    <row r="76" spans="1:4" x14ac:dyDescent="0.25">
      <c r="A76" s="73" t="s">
        <v>115</v>
      </c>
      <c r="B76" s="69">
        <v>2203429.3034806312</v>
      </c>
      <c r="C76" s="69">
        <v>1004196.3459478286</v>
      </c>
      <c r="D76" s="69">
        <v>1199232.9575328026</v>
      </c>
    </row>
    <row r="77" spans="1:4" ht="24" x14ac:dyDescent="0.25">
      <c r="A77" s="73" t="s">
        <v>116</v>
      </c>
      <c r="B77" s="69">
        <v>821619.83557934861</v>
      </c>
      <c r="C77" s="69">
        <v>308352.30060251104</v>
      </c>
      <c r="D77" s="69">
        <v>513267.53497683757</v>
      </c>
    </row>
    <row r="78" spans="1:4" x14ac:dyDescent="0.25">
      <c r="A78" s="73" t="s">
        <v>73</v>
      </c>
      <c r="B78" s="69">
        <v>11538558.765807178</v>
      </c>
      <c r="C78" s="69">
        <v>7035723.4368343158</v>
      </c>
      <c r="D78" s="69">
        <v>4502835.3289728621</v>
      </c>
    </row>
    <row r="79" spans="1:4" ht="24" x14ac:dyDescent="0.25">
      <c r="A79" s="70" t="s">
        <v>74</v>
      </c>
      <c r="B79" s="69">
        <v>7913338.5510758273</v>
      </c>
      <c r="C79" s="69">
        <v>3866902.5859918897</v>
      </c>
      <c r="D79" s="69">
        <v>4046435.9650839376</v>
      </c>
    </row>
    <row r="80" spans="1:4" x14ac:dyDescent="0.25">
      <c r="A80" s="73" t="s">
        <v>75</v>
      </c>
      <c r="B80" s="69">
        <v>3785950.1761082928</v>
      </c>
      <c r="C80" s="69">
        <v>1868443.6209370622</v>
      </c>
      <c r="D80" s="69">
        <v>1917506.5551712306</v>
      </c>
    </row>
    <row r="81" spans="1:4" x14ac:dyDescent="0.25">
      <c r="A81" s="70" t="s">
        <v>76</v>
      </c>
      <c r="B81" s="69">
        <v>3398949.1031115451</v>
      </c>
      <c r="C81" s="69">
        <v>1758452.2272502508</v>
      </c>
      <c r="D81" s="69">
        <v>1640496.8758612943</v>
      </c>
    </row>
    <row r="82" spans="1:4" x14ac:dyDescent="0.25">
      <c r="A82" s="185" t="s">
        <v>77</v>
      </c>
      <c r="B82" s="69">
        <v>3524490.7537222579</v>
      </c>
      <c r="C82" s="69">
        <v>1767963.3825766407</v>
      </c>
      <c r="D82" s="69">
        <v>1756527.3711456172</v>
      </c>
    </row>
    <row r="83" spans="1:4" x14ac:dyDescent="0.25">
      <c r="A83" s="186" t="s">
        <v>78</v>
      </c>
      <c r="B83" s="69">
        <v>3877413.845216773</v>
      </c>
      <c r="C83" s="69">
        <v>1683185.7296386645</v>
      </c>
      <c r="D83" s="69">
        <v>2194228.1155781085</v>
      </c>
    </row>
    <row r="84" spans="1:4" x14ac:dyDescent="0.25">
      <c r="A84" s="186" t="s">
        <v>96</v>
      </c>
      <c r="B84" s="69">
        <v>5701156.274356964</v>
      </c>
      <c r="C84" s="69">
        <v>627127.19017926604</v>
      </c>
      <c r="D84" s="69">
        <v>5074029.084177698</v>
      </c>
    </row>
    <row r="85" spans="1:4" x14ac:dyDescent="0.25">
      <c r="A85" s="186" t="s">
        <v>117</v>
      </c>
      <c r="B85" s="69">
        <v>2863761.1056745336</v>
      </c>
      <c r="C85" s="69">
        <v>973934.41275885282</v>
      </c>
      <c r="D85" s="69">
        <v>1889826.6929156808</v>
      </c>
    </row>
    <row r="86" spans="1:4" x14ac:dyDescent="0.25">
      <c r="A86" s="186" t="s">
        <v>118</v>
      </c>
      <c r="B86" s="69">
        <v>3198062.0407132162</v>
      </c>
      <c r="C86" s="69">
        <v>779141.87901582918</v>
      </c>
      <c r="D86" s="69">
        <v>2418920.1616973868</v>
      </c>
    </row>
    <row r="87" spans="1:4" ht="24" x14ac:dyDescent="0.25">
      <c r="A87" s="186" t="s">
        <v>81</v>
      </c>
      <c r="B87" s="69">
        <v>2814464.4107055068</v>
      </c>
      <c r="C87" s="69">
        <v>825812.08133395808</v>
      </c>
      <c r="D87" s="69">
        <v>1988652.3293715487</v>
      </c>
    </row>
    <row r="88" spans="1:4" x14ac:dyDescent="0.25">
      <c r="A88" s="186" t="s">
        <v>82</v>
      </c>
      <c r="B88" s="69">
        <v>3184149.541931414</v>
      </c>
      <c r="C88" s="69">
        <v>1073146.2947566474</v>
      </c>
      <c r="D88" s="69">
        <v>2111003.2471747668</v>
      </c>
    </row>
    <row r="89" spans="1:4" x14ac:dyDescent="0.25">
      <c r="A89" s="186" t="s">
        <v>83</v>
      </c>
      <c r="B89" s="69">
        <v>3592083.8676814502</v>
      </c>
      <c r="C89" s="69">
        <v>1843124.7225207814</v>
      </c>
      <c r="D89" s="69">
        <v>1748959.1451606688</v>
      </c>
    </row>
    <row r="90" spans="1:4" ht="24" x14ac:dyDescent="0.25">
      <c r="A90" s="186" t="s">
        <v>119</v>
      </c>
      <c r="B90" s="69">
        <v>2196004.9160117856</v>
      </c>
      <c r="C90" s="69">
        <v>955262.13846512651</v>
      </c>
      <c r="D90" s="69">
        <v>1240742.7775466591</v>
      </c>
    </row>
    <row r="91" spans="1:4" x14ac:dyDescent="0.25">
      <c r="A91" s="186" t="s">
        <v>120</v>
      </c>
      <c r="B91" s="69">
        <v>197633.12788651514</v>
      </c>
      <c r="C91" s="69">
        <v>0</v>
      </c>
      <c r="D91" s="69">
        <v>197633.12788651514</v>
      </c>
    </row>
    <row r="92" spans="1:4" x14ac:dyDescent="0.25">
      <c r="A92" s="193" t="s">
        <v>85</v>
      </c>
      <c r="B92" s="77">
        <f>SUM(B73:B91)</f>
        <v>78006793.561925754</v>
      </c>
      <c r="C92" s="77">
        <f t="shared" ref="C92:D92" si="2">SUM(C73:C91)</f>
        <v>37579801.385973692</v>
      </c>
      <c r="D92" s="77">
        <f t="shared" si="2"/>
        <v>40426992.175952092</v>
      </c>
    </row>
    <row r="93" spans="1:4" x14ac:dyDescent="0.25">
      <c r="A93" s="186"/>
      <c r="B93" s="69"/>
      <c r="C93" s="69"/>
      <c r="D93" s="69"/>
    </row>
    <row r="94" spans="1:4" x14ac:dyDescent="0.25">
      <c r="A94" s="186" t="s">
        <v>57</v>
      </c>
      <c r="B94" s="69"/>
      <c r="C94" s="69"/>
      <c r="D94" s="69">
        <v>3293638.5507671335</v>
      </c>
    </row>
    <row r="95" spans="1:4" x14ac:dyDescent="0.25">
      <c r="A95" s="186"/>
      <c r="B95" s="69"/>
      <c r="C95" s="69"/>
      <c r="D95" s="69"/>
    </row>
    <row r="96" spans="1:4" x14ac:dyDescent="0.25">
      <c r="A96" s="193" t="s">
        <v>86</v>
      </c>
      <c r="B96" s="77"/>
      <c r="C96" s="77"/>
      <c r="D96" s="77">
        <f>+D92+D94</f>
        <v>43720630.726719223</v>
      </c>
    </row>
    <row r="97" spans="1:4" x14ac:dyDescent="0.25">
      <c r="A97" s="194"/>
      <c r="B97" s="79"/>
      <c r="C97" s="79"/>
      <c r="D97" s="79"/>
    </row>
    <row r="98" spans="1:4" x14ac:dyDescent="0.25">
      <c r="A98" s="195" t="s">
        <v>9</v>
      </c>
      <c r="B98" s="69"/>
      <c r="C98" s="69"/>
      <c r="D98" s="69"/>
    </row>
    <row r="100" spans="1:4" x14ac:dyDescent="0.25">
      <c r="A100" s="177" t="s">
        <v>191</v>
      </c>
      <c r="B100" s="58"/>
      <c r="C100" s="58"/>
      <c r="D100" s="58"/>
    </row>
    <row r="101" spans="1:4" ht="21.75" customHeight="1" x14ac:dyDescent="0.25">
      <c r="A101" s="161" t="s">
        <v>188</v>
      </c>
      <c r="B101" s="161"/>
      <c r="C101" s="161"/>
      <c r="D101" s="161"/>
    </row>
    <row r="102" spans="1:4" x14ac:dyDescent="0.25">
      <c r="A102" s="178">
        <v>2008</v>
      </c>
      <c r="B102" s="179"/>
      <c r="C102" s="179"/>
      <c r="D102" s="179"/>
    </row>
    <row r="103" spans="1:4" x14ac:dyDescent="0.25">
      <c r="A103" s="177"/>
      <c r="B103" s="57"/>
      <c r="C103" s="57"/>
      <c r="D103" s="192" t="s">
        <v>108</v>
      </c>
    </row>
    <row r="104" spans="1:4" ht="24" x14ac:dyDescent="0.25">
      <c r="A104" s="12" t="s">
        <v>109</v>
      </c>
      <c r="B104" s="181" t="s">
        <v>51</v>
      </c>
      <c r="C104" s="181" t="s">
        <v>110</v>
      </c>
      <c r="D104" s="181" t="s">
        <v>111</v>
      </c>
    </row>
    <row r="105" spans="1:4" x14ac:dyDescent="0.25">
      <c r="A105" s="182"/>
      <c r="B105" s="183"/>
      <c r="C105" s="183"/>
      <c r="D105" s="183"/>
    </row>
    <row r="106" spans="1:4" x14ac:dyDescent="0.25">
      <c r="A106" s="70" t="s">
        <v>69</v>
      </c>
      <c r="B106" s="69">
        <v>314308.87495847343</v>
      </c>
      <c r="C106" s="69">
        <v>193058.6248341373</v>
      </c>
      <c r="D106" s="69">
        <v>121250.25012433613</v>
      </c>
    </row>
    <row r="107" spans="1:4" x14ac:dyDescent="0.25">
      <c r="A107" s="73" t="s">
        <v>70</v>
      </c>
      <c r="B107" s="69">
        <v>101652.70931124536</v>
      </c>
      <c r="C107" s="69">
        <v>43395.601050999496</v>
      </c>
      <c r="D107" s="69">
        <v>58257.108260245863</v>
      </c>
    </row>
    <row r="108" spans="1:4" x14ac:dyDescent="0.25">
      <c r="A108" s="73" t="s">
        <v>71</v>
      </c>
      <c r="B108" s="69">
        <v>17250995.550235685</v>
      </c>
      <c r="C108" s="69">
        <v>11390747.598454662</v>
      </c>
      <c r="D108" s="69">
        <v>5860247.9517810242</v>
      </c>
    </row>
    <row r="109" spans="1:4" x14ac:dyDescent="0.25">
      <c r="A109" s="73" t="s">
        <v>115</v>
      </c>
      <c r="B109" s="69">
        <v>2211099.5480503351</v>
      </c>
      <c r="C109" s="69">
        <v>995469.62273491244</v>
      </c>
      <c r="D109" s="69">
        <v>1215629.9253154227</v>
      </c>
    </row>
    <row r="110" spans="1:4" ht="24" x14ac:dyDescent="0.25">
      <c r="A110" s="73" t="s">
        <v>116</v>
      </c>
      <c r="B110" s="69">
        <v>822343.96160498331</v>
      </c>
      <c r="C110" s="69">
        <v>308732.8207558539</v>
      </c>
      <c r="D110" s="69">
        <v>513611.14084912941</v>
      </c>
    </row>
    <row r="111" spans="1:4" x14ac:dyDescent="0.25">
      <c r="A111" s="73" t="s">
        <v>73</v>
      </c>
      <c r="B111" s="69">
        <v>9514247.2317684833</v>
      </c>
      <c r="C111" s="69">
        <v>5796721.5174283898</v>
      </c>
      <c r="D111" s="69">
        <v>3717525.7143400935</v>
      </c>
    </row>
    <row r="112" spans="1:4" ht="24" x14ac:dyDescent="0.25">
      <c r="A112" s="70" t="s">
        <v>74</v>
      </c>
      <c r="B112" s="69">
        <v>8158613.7216209183</v>
      </c>
      <c r="C112" s="69">
        <v>3984606.8935942128</v>
      </c>
      <c r="D112" s="69">
        <v>4174006.8280267054</v>
      </c>
    </row>
    <row r="113" spans="1:4" x14ac:dyDescent="0.25">
      <c r="A113" s="73" t="s">
        <v>75</v>
      </c>
      <c r="B113" s="69">
        <v>4177229.4019925175</v>
      </c>
      <c r="C113" s="69">
        <v>2065358.4645118015</v>
      </c>
      <c r="D113" s="69">
        <v>2111870.937480716</v>
      </c>
    </row>
    <row r="114" spans="1:4" x14ac:dyDescent="0.25">
      <c r="A114" s="70" t="s">
        <v>76</v>
      </c>
      <c r="B114" s="69">
        <v>3593049.0282016438</v>
      </c>
      <c r="C114" s="69">
        <v>1858870.1609202006</v>
      </c>
      <c r="D114" s="69">
        <v>1734178.8672814432</v>
      </c>
    </row>
    <row r="115" spans="1:4" x14ac:dyDescent="0.25">
      <c r="A115" s="185" t="s">
        <v>77</v>
      </c>
      <c r="B115" s="69">
        <v>4463372.8502285443</v>
      </c>
      <c r="C115" s="69">
        <v>2238927.6390232923</v>
      </c>
      <c r="D115" s="69">
        <v>2224445.211205252</v>
      </c>
    </row>
    <row r="116" spans="1:4" x14ac:dyDescent="0.25">
      <c r="A116" s="186" t="s">
        <v>78</v>
      </c>
      <c r="B116" s="69">
        <v>4317209.1376550775</v>
      </c>
      <c r="C116" s="69">
        <v>1868011.0606639641</v>
      </c>
      <c r="D116" s="69">
        <v>2449198.0769911134</v>
      </c>
    </row>
    <row r="117" spans="1:4" x14ac:dyDescent="0.25">
      <c r="A117" s="186" t="s">
        <v>96</v>
      </c>
      <c r="B117" s="69">
        <v>6005009.9030939285</v>
      </c>
      <c r="C117" s="69">
        <v>660551.0893403322</v>
      </c>
      <c r="D117" s="69">
        <v>5344458.8137535965</v>
      </c>
    </row>
    <row r="118" spans="1:4" x14ac:dyDescent="0.25">
      <c r="A118" s="186" t="s">
        <v>117</v>
      </c>
      <c r="B118" s="69">
        <v>3068306.9069252191</v>
      </c>
      <c r="C118" s="69">
        <v>1043498.2441931973</v>
      </c>
      <c r="D118" s="69">
        <v>2024808.6627320219</v>
      </c>
    </row>
    <row r="119" spans="1:4" x14ac:dyDescent="0.25">
      <c r="A119" s="186" t="s">
        <v>118</v>
      </c>
      <c r="B119" s="69">
        <v>3426485.4805283914</v>
      </c>
      <c r="C119" s="69">
        <v>834792.54052368517</v>
      </c>
      <c r="D119" s="69">
        <v>2591692.9400047064</v>
      </c>
    </row>
    <row r="120" spans="1:4" ht="24" x14ac:dyDescent="0.25">
      <c r="A120" s="186" t="s">
        <v>81</v>
      </c>
      <c r="B120" s="69">
        <v>2999735.446371139</v>
      </c>
      <c r="C120" s="69">
        <v>942544.16949412902</v>
      </c>
      <c r="D120" s="69">
        <v>2057191.27687701</v>
      </c>
    </row>
    <row r="121" spans="1:4" x14ac:dyDescent="0.25">
      <c r="A121" s="186" t="s">
        <v>82</v>
      </c>
      <c r="B121" s="69">
        <v>3283617.6199465157</v>
      </c>
      <c r="C121" s="69">
        <v>1107939.6846646036</v>
      </c>
      <c r="D121" s="69">
        <v>2175677.9352819119</v>
      </c>
    </row>
    <row r="122" spans="1:4" x14ac:dyDescent="0.25">
      <c r="A122" s="186" t="s">
        <v>83</v>
      </c>
      <c r="B122" s="69">
        <v>3793084.4070889102</v>
      </c>
      <c r="C122" s="69">
        <v>1946259.5815799115</v>
      </c>
      <c r="D122" s="69">
        <v>1846824.8255089987</v>
      </c>
    </row>
    <row r="123" spans="1:4" ht="24" x14ac:dyDescent="0.25">
      <c r="A123" s="186" t="s">
        <v>119</v>
      </c>
      <c r="B123" s="69">
        <v>2346471.8164714226</v>
      </c>
      <c r="C123" s="69">
        <v>1020715.2401650687</v>
      </c>
      <c r="D123" s="69">
        <v>1325756.5763063538</v>
      </c>
    </row>
    <row r="124" spans="1:4" x14ac:dyDescent="0.25">
      <c r="A124" s="186" t="s">
        <v>120</v>
      </c>
      <c r="B124" s="69">
        <v>203355.32081278379</v>
      </c>
      <c r="C124" s="69">
        <v>0</v>
      </c>
      <c r="D124" s="69">
        <v>203355.32081278379</v>
      </c>
    </row>
    <row r="125" spans="1:4" x14ac:dyDescent="0.25">
      <c r="A125" s="193" t="s">
        <v>85</v>
      </c>
      <c r="B125" s="77">
        <f>SUM(B106:B124)</f>
        <v>80050188.916866198</v>
      </c>
      <c r="C125" s="77">
        <f t="shared" ref="C125:D125" si="3">SUM(C106:C124)</f>
        <v>38300200.553933352</v>
      </c>
      <c r="D125" s="77">
        <f t="shared" si="3"/>
        <v>41749988.362932861</v>
      </c>
    </row>
    <row r="126" spans="1:4" x14ac:dyDescent="0.25">
      <c r="A126" s="186"/>
      <c r="B126" s="69"/>
      <c r="C126" s="69"/>
      <c r="D126" s="69"/>
    </row>
    <row r="127" spans="1:4" x14ac:dyDescent="0.25">
      <c r="A127" s="186" t="s">
        <v>57</v>
      </c>
      <c r="B127" s="69"/>
      <c r="C127" s="69"/>
      <c r="D127" s="69">
        <v>3518246.084735231</v>
      </c>
    </row>
    <row r="128" spans="1:4" x14ac:dyDescent="0.25">
      <c r="A128" s="186"/>
      <c r="B128" s="69"/>
      <c r="C128" s="69"/>
      <c r="D128" s="69"/>
    </row>
    <row r="129" spans="1:4" x14ac:dyDescent="0.25">
      <c r="A129" s="193" t="s">
        <v>86</v>
      </c>
      <c r="B129" s="77"/>
      <c r="C129" s="77"/>
      <c r="D129" s="77">
        <f>+D125+D127</f>
        <v>45268234.44766809</v>
      </c>
    </row>
    <row r="130" spans="1:4" x14ac:dyDescent="0.25">
      <c r="A130" s="194"/>
      <c r="B130" s="79"/>
      <c r="C130" s="79"/>
      <c r="D130" s="79"/>
    </row>
    <row r="131" spans="1:4" x14ac:dyDescent="0.25">
      <c r="A131" s="195" t="s">
        <v>9</v>
      </c>
      <c r="B131" s="69"/>
      <c r="C131" s="69"/>
      <c r="D131" s="69"/>
    </row>
    <row r="133" spans="1:4" x14ac:dyDescent="0.25">
      <c r="A133" s="177" t="s">
        <v>192</v>
      </c>
      <c r="B133" s="58"/>
      <c r="C133" s="58"/>
      <c r="D133" s="58"/>
    </row>
    <row r="134" spans="1:4" ht="22.5" customHeight="1" x14ac:dyDescent="0.25">
      <c r="A134" s="161" t="s">
        <v>188</v>
      </c>
      <c r="B134" s="161"/>
      <c r="C134" s="161"/>
      <c r="D134" s="161"/>
    </row>
    <row r="135" spans="1:4" x14ac:dyDescent="0.25">
      <c r="A135" s="178">
        <v>2009</v>
      </c>
      <c r="B135" s="179"/>
      <c r="C135" s="179"/>
      <c r="D135" s="179"/>
    </row>
    <row r="136" spans="1:4" x14ac:dyDescent="0.25">
      <c r="A136" s="177"/>
      <c r="B136" s="57"/>
      <c r="C136" s="57"/>
      <c r="D136" s="192" t="s">
        <v>108</v>
      </c>
    </row>
    <row r="137" spans="1:4" ht="24" x14ac:dyDescent="0.25">
      <c r="A137" s="12" t="s">
        <v>109</v>
      </c>
      <c r="B137" s="181" t="s">
        <v>51</v>
      </c>
      <c r="C137" s="181" t="s">
        <v>110</v>
      </c>
      <c r="D137" s="181" t="s">
        <v>111</v>
      </c>
    </row>
    <row r="138" spans="1:4" x14ac:dyDescent="0.25">
      <c r="A138" s="182"/>
      <c r="B138" s="183"/>
      <c r="C138" s="183"/>
      <c r="D138" s="183"/>
    </row>
    <row r="139" spans="1:4" x14ac:dyDescent="0.25">
      <c r="A139" s="70" t="s">
        <v>69</v>
      </c>
      <c r="B139" s="69">
        <v>310472.78206517902</v>
      </c>
      <c r="C139" s="69">
        <v>188558.79364457945</v>
      </c>
      <c r="D139" s="69">
        <v>121913.98842059958</v>
      </c>
    </row>
    <row r="140" spans="1:4" x14ac:dyDescent="0.25">
      <c r="A140" s="73" t="s">
        <v>70</v>
      </c>
      <c r="B140" s="69">
        <v>92272.428367571018</v>
      </c>
      <c r="C140" s="69">
        <v>39391.1536306005</v>
      </c>
      <c r="D140" s="69">
        <v>52881.274736970518</v>
      </c>
    </row>
    <row r="141" spans="1:4" x14ac:dyDescent="0.25">
      <c r="A141" s="73" t="s">
        <v>71</v>
      </c>
      <c r="B141" s="69">
        <v>19420280.734220881</v>
      </c>
      <c r="C141" s="69">
        <v>13196170.327708233</v>
      </c>
      <c r="D141" s="69">
        <v>6224110.4065126488</v>
      </c>
    </row>
    <row r="142" spans="1:4" x14ac:dyDescent="0.25">
      <c r="A142" s="73" t="s">
        <v>115</v>
      </c>
      <c r="B142" s="69">
        <v>2292753.2613288332</v>
      </c>
      <c r="C142" s="69">
        <v>1059403.3140742572</v>
      </c>
      <c r="D142" s="69">
        <v>1233349.947254576</v>
      </c>
    </row>
    <row r="143" spans="1:4" ht="24" x14ac:dyDescent="0.25">
      <c r="A143" s="73" t="s">
        <v>116</v>
      </c>
      <c r="B143" s="69">
        <v>831931.71689324593</v>
      </c>
      <c r="C143" s="69">
        <v>312618.98519170372</v>
      </c>
      <c r="D143" s="69">
        <v>519312.73170154222</v>
      </c>
    </row>
    <row r="144" spans="1:4" x14ac:dyDescent="0.25">
      <c r="A144" s="73" t="s">
        <v>73</v>
      </c>
      <c r="B144" s="69">
        <v>9131710.3968680799</v>
      </c>
      <c r="C144" s="69">
        <v>5564286.8663681718</v>
      </c>
      <c r="D144" s="69">
        <v>3567423.5304999081</v>
      </c>
    </row>
    <row r="145" spans="1:4" ht="24" x14ac:dyDescent="0.25">
      <c r="A145" s="70" t="s">
        <v>74</v>
      </c>
      <c r="B145" s="69">
        <v>8508908.4281242788</v>
      </c>
      <c r="C145" s="69">
        <v>4151271.7976483563</v>
      </c>
      <c r="D145" s="69">
        <v>4357636.6304759225</v>
      </c>
    </row>
    <row r="146" spans="1:4" x14ac:dyDescent="0.25">
      <c r="A146" s="73" t="s">
        <v>75</v>
      </c>
      <c r="B146" s="69">
        <v>4107233.7951575853</v>
      </c>
      <c r="C146" s="69">
        <v>2034441.9113662862</v>
      </c>
      <c r="D146" s="69">
        <v>2072791.8837912991</v>
      </c>
    </row>
    <row r="147" spans="1:4" x14ac:dyDescent="0.25">
      <c r="A147" s="70" t="s">
        <v>76</v>
      </c>
      <c r="B147" s="69">
        <v>3755992.2427149704</v>
      </c>
      <c r="C147" s="69">
        <v>1943169.1162102271</v>
      </c>
      <c r="D147" s="69">
        <v>1812823.1265047432</v>
      </c>
    </row>
    <row r="148" spans="1:4" x14ac:dyDescent="0.25">
      <c r="A148" s="185" t="s">
        <v>77</v>
      </c>
      <c r="B148" s="69">
        <v>4625404.1886862935</v>
      </c>
      <c r="C148" s="69">
        <v>2320206.1820073086</v>
      </c>
      <c r="D148" s="69">
        <v>2305198.006678985</v>
      </c>
    </row>
    <row r="149" spans="1:4" x14ac:dyDescent="0.25">
      <c r="A149" s="186" t="s">
        <v>78</v>
      </c>
      <c r="B149" s="69">
        <v>4067475.1352877556</v>
      </c>
      <c r="C149" s="69">
        <v>1763561.6845604382</v>
      </c>
      <c r="D149" s="69">
        <v>2303913.4507273175</v>
      </c>
    </row>
    <row r="150" spans="1:4" x14ac:dyDescent="0.25">
      <c r="A150" s="186" t="s">
        <v>96</v>
      </c>
      <c r="B150" s="69">
        <v>6175658.6332388623</v>
      </c>
      <c r="C150" s="69">
        <v>679322.44965627498</v>
      </c>
      <c r="D150" s="69">
        <v>5496336.1835825872</v>
      </c>
    </row>
    <row r="151" spans="1:4" x14ac:dyDescent="0.25">
      <c r="A151" s="186" t="s">
        <v>117</v>
      </c>
      <c r="B151" s="69">
        <v>3299796.4975074255</v>
      </c>
      <c r="C151" s="69">
        <v>1122225.3691676683</v>
      </c>
      <c r="D151" s="69">
        <v>2177571.1283397572</v>
      </c>
    </row>
    <row r="152" spans="1:4" x14ac:dyDescent="0.25">
      <c r="A152" s="186" t="s">
        <v>118</v>
      </c>
      <c r="B152" s="69">
        <v>3684997.9908751026</v>
      </c>
      <c r="C152" s="69">
        <v>897773.78369422618</v>
      </c>
      <c r="D152" s="69">
        <v>2787224.2071808763</v>
      </c>
    </row>
    <row r="153" spans="1:4" ht="24" x14ac:dyDescent="0.25">
      <c r="A153" s="186" t="s">
        <v>81</v>
      </c>
      <c r="B153" s="69">
        <v>3099159.4318129537</v>
      </c>
      <c r="C153" s="69">
        <v>974898.94173906511</v>
      </c>
      <c r="D153" s="69">
        <v>2124260.4900738886</v>
      </c>
    </row>
    <row r="154" spans="1:4" x14ac:dyDescent="0.25">
      <c r="A154" s="186" t="s">
        <v>82</v>
      </c>
      <c r="B154" s="69">
        <v>3400183.155043555</v>
      </c>
      <c r="C154" s="69">
        <v>1149449.0378343784</v>
      </c>
      <c r="D154" s="69">
        <v>2250734.1172091765</v>
      </c>
    </row>
    <row r="155" spans="1:4" x14ac:dyDescent="0.25">
      <c r="A155" s="186" t="s">
        <v>83</v>
      </c>
      <c r="B155" s="69">
        <v>4032888.6083913031</v>
      </c>
      <c r="C155" s="69">
        <v>2069304.8857169992</v>
      </c>
      <c r="D155" s="69">
        <v>1963583.7226743039</v>
      </c>
    </row>
    <row r="156" spans="1:4" ht="24" x14ac:dyDescent="0.25">
      <c r="A156" s="186" t="s">
        <v>119</v>
      </c>
      <c r="B156" s="69">
        <v>2438054.7530021211</v>
      </c>
      <c r="C156" s="69">
        <v>1060553.8175559223</v>
      </c>
      <c r="D156" s="69">
        <v>1377500.9354461988</v>
      </c>
    </row>
    <row r="157" spans="1:4" x14ac:dyDescent="0.25">
      <c r="A157" s="186" t="s">
        <v>120</v>
      </c>
      <c r="B157" s="69">
        <v>206482.15010027419</v>
      </c>
      <c r="C157" s="69">
        <v>0</v>
      </c>
      <c r="D157" s="69">
        <v>206482.15010027419</v>
      </c>
    </row>
    <row r="158" spans="1:4" x14ac:dyDescent="0.25">
      <c r="A158" s="193" t="s">
        <v>85</v>
      </c>
      <c r="B158" s="77">
        <f>SUM(B139:B157)</f>
        <v>83481656.329686269</v>
      </c>
      <c r="C158" s="77">
        <f t="shared" ref="C158:D158" si="4">SUM(C139:C157)</f>
        <v>40526608.417774685</v>
      </c>
      <c r="D158" s="77">
        <f t="shared" si="4"/>
        <v>42955047.911911562</v>
      </c>
    </row>
    <row r="159" spans="1:4" x14ac:dyDescent="0.25">
      <c r="A159" s="186"/>
      <c r="B159" s="69"/>
      <c r="C159" s="69"/>
      <c r="D159" s="69"/>
    </row>
    <row r="160" spans="1:4" x14ac:dyDescent="0.25">
      <c r="A160" s="186" t="s">
        <v>57</v>
      </c>
      <c r="B160" s="69"/>
      <c r="C160" s="69"/>
      <c r="D160" s="69">
        <v>3621733.4079204272</v>
      </c>
    </row>
    <row r="161" spans="1:4" x14ac:dyDescent="0.25">
      <c r="A161" s="186"/>
      <c r="B161" s="69"/>
      <c r="C161" s="69"/>
      <c r="D161" s="69"/>
    </row>
    <row r="162" spans="1:4" x14ac:dyDescent="0.25">
      <c r="A162" s="193" t="s">
        <v>86</v>
      </c>
      <c r="B162" s="77"/>
      <c r="C162" s="77"/>
      <c r="D162" s="77">
        <f>+D158+D160</f>
        <v>46576781.31983199</v>
      </c>
    </row>
    <row r="163" spans="1:4" x14ac:dyDescent="0.25">
      <c r="A163" s="194"/>
      <c r="B163" s="79"/>
      <c r="C163" s="79"/>
      <c r="D163" s="79"/>
    </row>
    <row r="164" spans="1:4" x14ac:dyDescent="0.25">
      <c r="A164" s="195" t="s">
        <v>9</v>
      </c>
      <c r="B164" s="69"/>
      <c r="C164" s="69"/>
      <c r="D164" s="69"/>
    </row>
    <row r="166" spans="1:4" x14ac:dyDescent="0.25">
      <c r="A166" s="177" t="s">
        <v>193</v>
      </c>
      <c r="B166" s="58"/>
      <c r="C166" s="58"/>
      <c r="D166" s="58"/>
    </row>
    <row r="167" spans="1:4" ht="23.25" customHeight="1" x14ac:dyDescent="0.25">
      <c r="A167" s="161" t="s">
        <v>188</v>
      </c>
      <c r="B167" s="161"/>
      <c r="C167" s="161"/>
      <c r="D167" s="161"/>
    </row>
    <row r="168" spans="1:4" x14ac:dyDescent="0.25">
      <c r="A168" s="178">
        <v>2010</v>
      </c>
      <c r="B168" s="179"/>
      <c r="C168" s="179"/>
      <c r="D168" s="179"/>
    </row>
    <row r="169" spans="1:4" x14ac:dyDescent="0.25">
      <c r="A169" s="177"/>
      <c r="B169" s="57"/>
      <c r="C169" s="57"/>
      <c r="D169" s="192" t="s">
        <v>108</v>
      </c>
    </row>
    <row r="170" spans="1:4" ht="24" x14ac:dyDescent="0.25">
      <c r="A170" s="12" t="s">
        <v>109</v>
      </c>
      <c r="B170" s="181" t="s">
        <v>51</v>
      </c>
      <c r="C170" s="181" t="s">
        <v>110</v>
      </c>
      <c r="D170" s="181" t="s">
        <v>111</v>
      </c>
    </row>
    <row r="171" spans="1:4" x14ac:dyDescent="0.25">
      <c r="A171" s="182"/>
      <c r="B171" s="183"/>
      <c r="C171" s="183"/>
      <c r="D171" s="183"/>
    </row>
    <row r="172" spans="1:4" x14ac:dyDescent="0.25">
      <c r="A172" s="70" t="s">
        <v>69</v>
      </c>
      <c r="B172" s="69">
        <v>317275.24455474049</v>
      </c>
      <c r="C172" s="69">
        <v>192515.05988794114</v>
      </c>
      <c r="D172" s="69">
        <v>124760.18466679935</v>
      </c>
    </row>
    <row r="173" spans="1:4" x14ac:dyDescent="0.25">
      <c r="A173" s="73" t="s">
        <v>70</v>
      </c>
      <c r="B173" s="69">
        <v>94050.469998269764</v>
      </c>
      <c r="C173" s="69">
        <v>40150.20064253622</v>
      </c>
      <c r="D173" s="69">
        <v>53900.269355733544</v>
      </c>
    </row>
    <row r="174" spans="1:4" x14ac:dyDescent="0.25">
      <c r="A174" s="73" t="s">
        <v>71</v>
      </c>
      <c r="B174" s="69">
        <v>20534378.161674898</v>
      </c>
      <c r="C174" s="69">
        <v>13974646.478186777</v>
      </c>
      <c r="D174" s="69">
        <v>6559731.6834881213</v>
      </c>
    </row>
    <row r="175" spans="1:4" x14ac:dyDescent="0.25">
      <c r="A175" s="73" t="s">
        <v>115</v>
      </c>
      <c r="B175" s="69">
        <v>2332543.2963399896</v>
      </c>
      <c r="C175" s="69">
        <v>1099972.8580153603</v>
      </c>
      <c r="D175" s="69">
        <v>1232570.4383246293</v>
      </c>
    </row>
    <row r="176" spans="1:4" ht="24" x14ac:dyDescent="0.25">
      <c r="A176" s="73" t="s">
        <v>116</v>
      </c>
      <c r="B176" s="69">
        <v>843792.81950229325</v>
      </c>
      <c r="C176" s="69">
        <v>317990.2224924835</v>
      </c>
      <c r="D176" s="69">
        <v>525802.59700980969</v>
      </c>
    </row>
    <row r="177" spans="1:4" x14ac:dyDescent="0.25">
      <c r="A177" s="73" t="s">
        <v>73</v>
      </c>
      <c r="B177" s="69">
        <v>8822834.2426639311</v>
      </c>
      <c r="C177" s="69">
        <v>5376109.7831338709</v>
      </c>
      <c r="D177" s="69">
        <v>3446724.4595300602</v>
      </c>
    </row>
    <row r="178" spans="1:4" ht="24" x14ac:dyDescent="0.25">
      <c r="A178" s="70" t="s">
        <v>74</v>
      </c>
      <c r="B178" s="69">
        <v>9193720.1156018358</v>
      </c>
      <c r="C178" s="69">
        <v>4477437.7895937245</v>
      </c>
      <c r="D178" s="69">
        <v>4716282.3260081112</v>
      </c>
    </row>
    <row r="179" spans="1:4" x14ac:dyDescent="0.25">
      <c r="A179" s="73" t="s">
        <v>75</v>
      </c>
      <c r="B179" s="69">
        <v>4175755.9479575306</v>
      </c>
      <c r="C179" s="69">
        <v>2066138.4981851212</v>
      </c>
      <c r="D179" s="69">
        <v>2109617.4497724092</v>
      </c>
    </row>
    <row r="180" spans="1:4" x14ac:dyDescent="0.25">
      <c r="A180" s="70" t="s">
        <v>76</v>
      </c>
      <c r="B180" s="69">
        <v>3910176.5226472039</v>
      </c>
      <c r="C180" s="69">
        <v>2022936.6214681349</v>
      </c>
      <c r="D180" s="69">
        <v>1887239.901179069</v>
      </c>
    </row>
    <row r="181" spans="1:4" x14ac:dyDescent="0.25">
      <c r="A181" s="185" t="s">
        <v>77</v>
      </c>
      <c r="B181" s="69">
        <v>4871899.5390558382</v>
      </c>
      <c r="C181" s="69">
        <v>2443853.7622906468</v>
      </c>
      <c r="D181" s="69">
        <v>2428045.7767651915</v>
      </c>
    </row>
    <row r="182" spans="1:4" x14ac:dyDescent="0.25">
      <c r="A182" s="186" t="s">
        <v>78</v>
      </c>
      <c r="B182" s="69">
        <v>4634041.2058309745</v>
      </c>
      <c r="C182" s="69">
        <v>2014469.3023956621</v>
      </c>
      <c r="D182" s="69">
        <v>2619571.9034353122</v>
      </c>
    </row>
    <row r="183" spans="1:4" x14ac:dyDescent="0.25">
      <c r="A183" s="186" t="s">
        <v>96</v>
      </c>
      <c r="B183" s="69">
        <v>6462966.9335065708</v>
      </c>
      <c r="C183" s="69">
        <v>710926.36268572288</v>
      </c>
      <c r="D183" s="69">
        <v>5752040.5708208475</v>
      </c>
    </row>
    <row r="184" spans="1:4" x14ac:dyDescent="0.25">
      <c r="A184" s="186" t="s">
        <v>117</v>
      </c>
      <c r="B184" s="69">
        <v>3419425.3663326781</v>
      </c>
      <c r="C184" s="69">
        <v>1162909.863372671</v>
      </c>
      <c r="D184" s="69">
        <v>2256515.5029600072</v>
      </c>
    </row>
    <row r="185" spans="1:4" x14ac:dyDescent="0.25">
      <c r="A185" s="186" t="s">
        <v>118</v>
      </c>
      <c r="B185" s="69">
        <v>3818591.7266114457</v>
      </c>
      <c r="C185" s="69">
        <v>930321.14298909006</v>
      </c>
      <c r="D185" s="69">
        <v>2888270.5836223555</v>
      </c>
    </row>
    <row r="186" spans="1:4" ht="24" x14ac:dyDescent="0.25">
      <c r="A186" s="186" t="s">
        <v>81</v>
      </c>
      <c r="B186" s="69">
        <v>3397964.0444587688</v>
      </c>
      <c r="C186" s="69">
        <v>1100572.6365313055</v>
      </c>
      <c r="D186" s="69">
        <v>2297391.4079274633</v>
      </c>
    </row>
    <row r="187" spans="1:4" x14ac:dyDescent="0.25">
      <c r="A187" s="186" t="s">
        <v>82</v>
      </c>
      <c r="B187" s="69">
        <v>3314936.9016413279</v>
      </c>
      <c r="C187" s="69">
        <v>1124401.9174045457</v>
      </c>
      <c r="D187" s="69">
        <v>2190534.9842367824</v>
      </c>
    </row>
    <row r="188" spans="1:4" x14ac:dyDescent="0.25">
      <c r="A188" s="186" t="s">
        <v>83</v>
      </c>
      <c r="B188" s="69">
        <v>4213240.2446446875</v>
      </c>
      <c r="C188" s="69">
        <v>2161844.6402913393</v>
      </c>
      <c r="D188" s="69">
        <v>2051395.6043533483</v>
      </c>
    </row>
    <row r="189" spans="1:4" ht="24" x14ac:dyDescent="0.25">
      <c r="A189" s="186" t="s">
        <v>119</v>
      </c>
      <c r="B189" s="69">
        <v>2499628.7620485378</v>
      </c>
      <c r="C189" s="69">
        <v>1087338.5114911136</v>
      </c>
      <c r="D189" s="69">
        <v>1412290.2505574243</v>
      </c>
    </row>
    <row r="190" spans="1:4" x14ac:dyDescent="0.25">
      <c r="A190" s="186" t="s">
        <v>120</v>
      </c>
      <c r="B190" s="69">
        <v>212924.08574363287</v>
      </c>
      <c r="C190" s="69">
        <v>0</v>
      </c>
      <c r="D190" s="69">
        <v>212924.08574363287</v>
      </c>
    </row>
    <row r="191" spans="1:4" x14ac:dyDescent="0.25">
      <c r="A191" s="193" t="s">
        <v>85</v>
      </c>
      <c r="B191" s="77">
        <f>SUM(B172:B190)</f>
        <v>87070145.630815148</v>
      </c>
      <c r="C191" s="77">
        <f t="shared" ref="C191:D191" si="5">SUM(C172:C190)</f>
        <v>42304535.651058048</v>
      </c>
      <c r="D191" s="77">
        <f t="shared" si="5"/>
        <v>44765609.979757108</v>
      </c>
    </row>
    <row r="192" spans="1:4" x14ac:dyDescent="0.25">
      <c r="A192" s="186"/>
      <c r="B192" s="69"/>
      <c r="C192" s="69"/>
      <c r="D192" s="69"/>
    </row>
    <row r="193" spans="1:4" x14ac:dyDescent="0.25">
      <c r="A193" s="186" t="s">
        <v>57</v>
      </c>
      <c r="B193" s="69"/>
      <c r="C193" s="69"/>
      <c r="D193" s="69">
        <v>3986631.4272660837</v>
      </c>
    </row>
    <row r="194" spans="1:4" x14ac:dyDescent="0.25">
      <c r="A194" s="186"/>
      <c r="B194" s="69"/>
      <c r="C194" s="69"/>
      <c r="D194" s="69"/>
    </row>
    <row r="195" spans="1:4" x14ac:dyDescent="0.25">
      <c r="A195" s="193" t="s">
        <v>86</v>
      </c>
      <c r="B195" s="77"/>
      <c r="C195" s="77"/>
      <c r="D195" s="77">
        <f>+D191+D193</f>
        <v>48752241.407023191</v>
      </c>
    </row>
    <row r="196" spans="1:4" x14ac:dyDescent="0.25">
      <c r="A196" s="194"/>
      <c r="B196" s="79"/>
      <c r="C196" s="79"/>
      <c r="D196" s="79"/>
    </row>
    <row r="197" spans="1:4" x14ac:dyDescent="0.25">
      <c r="A197" s="195" t="s">
        <v>9</v>
      </c>
      <c r="B197" s="69"/>
      <c r="C197" s="69"/>
      <c r="D197" s="69"/>
    </row>
    <row r="199" spans="1:4" x14ac:dyDescent="0.25">
      <c r="A199" s="177" t="s">
        <v>194</v>
      </c>
      <c r="B199" s="58"/>
      <c r="C199" s="58"/>
      <c r="D199" s="58"/>
    </row>
    <row r="200" spans="1:4" ht="23.25" customHeight="1" x14ac:dyDescent="0.25">
      <c r="A200" s="161" t="s">
        <v>188</v>
      </c>
      <c r="B200" s="161"/>
      <c r="C200" s="161"/>
      <c r="D200" s="161"/>
    </row>
    <row r="201" spans="1:4" x14ac:dyDescent="0.25">
      <c r="A201" s="178">
        <v>2011</v>
      </c>
      <c r="B201" s="179"/>
      <c r="C201" s="179"/>
      <c r="D201" s="179"/>
    </row>
    <row r="202" spans="1:4" x14ac:dyDescent="0.25">
      <c r="A202" s="177"/>
      <c r="B202" s="57"/>
      <c r="C202" s="57"/>
      <c r="D202" s="192" t="s">
        <v>108</v>
      </c>
    </row>
    <row r="203" spans="1:4" ht="24" x14ac:dyDescent="0.25">
      <c r="A203" s="12" t="s">
        <v>109</v>
      </c>
      <c r="B203" s="181" t="s">
        <v>51</v>
      </c>
      <c r="C203" s="181" t="s">
        <v>110</v>
      </c>
      <c r="D203" s="181" t="s">
        <v>111</v>
      </c>
    </row>
    <row r="204" spans="1:4" x14ac:dyDescent="0.25">
      <c r="A204" s="182"/>
      <c r="B204" s="183"/>
      <c r="C204" s="183"/>
      <c r="D204" s="183"/>
    </row>
    <row r="205" spans="1:4" x14ac:dyDescent="0.25">
      <c r="A205" s="70" t="s">
        <v>69</v>
      </c>
      <c r="B205" s="69">
        <v>363922.74554846785</v>
      </c>
      <c r="C205" s="69">
        <v>219195.57298693937</v>
      </c>
      <c r="D205" s="69">
        <v>144727.17256152848</v>
      </c>
    </row>
    <row r="206" spans="1:4" x14ac:dyDescent="0.25">
      <c r="A206" s="73" t="s">
        <v>70</v>
      </c>
      <c r="B206" s="69">
        <v>112760.88010160829</v>
      </c>
      <c r="C206" s="69">
        <v>48137.685657411726</v>
      </c>
      <c r="D206" s="69">
        <v>64623.194444196561</v>
      </c>
    </row>
    <row r="207" spans="1:4" x14ac:dyDescent="0.25">
      <c r="A207" s="73" t="s">
        <v>71</v>
      </c>
      <c r="B207" s="69">
        <v>22177612.008893248</v>
      </c>
      <c r="C207" s="69">
        <v>15124888.987601308</v>
      </c>
      <c r="D207" s="69">
        <v>7052723.0212919395</v>
      </c>
    </row>
    <row r="208" spans="1:4" x14ac:dyDescent="0.25">
      <c r="A208" s="73" t="s">
        <v>115</v>
      </c>
      <c r="B208" s="69">
        <v>2457210.7552433074</v>
      </c>
      <c r="C208" s="69">
        <v>1163501.7206755055</v>
      </c>
      <c r="D208" s="69">
        <v>1293709.034567802</v>
      </c>
    </row>
    <row r="209" spans="1:4" ht="24" x14ac:dyDescent="0.25">
      <c r="A209" s="73" t="s">
        <v>116</v>
      </c>
      <c r="B209" s="69">
        <v>859054.24723899341</v>
      </c>
      <c r="C209" s="69">
        <v>323561.21064386121</v>
      </c>
      <c r="D209" s="69">
        <v>535493.0365951322</v>
      </c>
    </row>
    <row r="210" spans="1:4" x14ac:dyDescent="0.25">
      <c r="A210" s="73" t="s">
        <v>73</v>
      </c>
      <c r="B210" s="69">
        <v>10578411.836358255</v>
      </c>
      <c r="C210" s="69">
        <v>6446328.291968164</v>
      </c>
      <c r="D210" s="69">
        <v>4132083.5443900907</v>
      </c>
    </row>
    <row r="211" spans="1:4" ht="24" x14ac:dyDescent="0.25">
      <c r="A211" s="70" t="s">
        <v>74</v>
      </c>
      <c r="B211" s="69">
        <v>10089920.521801058</v>
      </c>
      <c r="C211" s="69">
        <v>4902866.5371636134</v>
      </c>
      <c r="D211" s="69">
        <v>5187053.9846374448</v>
      </c>
    </row>
    <row r="212" spans="1:4" x14ac:dyDescent="0.25">
      <c r="A212" s="73" t="s">
        <v>75</v>
      </c>
      <c r="B212" s="69">
        <v>4288812.7988536302</v>
      </c>
      <c r="C212" s="69">
        <v>2116621.0970040704</v>
      </c>
      <c r="D212" s="69">
        <v>2172191.7018495598</v>
      </c>
    </row>
    <row r="213" spans="1:4" x14ac:dyDescent="0.25">
      <c r="A213" s="70" t="s">
        <v>76</v>
      </c>
      <c r="B213" s="69">
        <v>4114584.8462254298</v>
      </c>
      <c r="C213" s="69">
        <v>2128687.623016105</v>
      </c>
      <c r="D213" s="69">
        <v>1985897.2232093248</v>
      </c>
    </row>
    <row r="214" spans="1:4" x14ac:dyDescent="0.25">
      <c r="A214" s="185" t="s">
        <v>77</v>
      </c>
      <c r="B214" s="69">
        <v>5362817.0605550632</v>
      </c>
      <c r="C214" s="69">
        <v>2690108.969786732</v>
      </c>
      <c r="D214" s="69">
        <v>2672708.0907683312</v>
      </c>
    </row>
    <row r="215" spans="1:4" x14ac:dyDescent="0.25">
      <c r="A215" s="186" t="s">
        <v>78</v>
      </c>
      <c r="B215" s="69">
        <v>5237843.9964162251</v>
      </c>
      <c r="C215" s="69">
        <v>2275731.7593881688</v>
      </c>
      <c r="D215" s="69">
        <v>2962112.2370280563</v>
      </c>
    </row>
    <row r="216" spans="1:4" x14ac:dyDescent="0.25">
      <c r="A216" s="186" t="s">
        <v>96</v>
      </c>
      <c r="B216" s="69">
        <v>6811218.5334975449</v>
      </c>
      <c r="C216" s="69">
        <v>749234.03868472995</v>
      </c>
      <c r="D216" s="69">
        <v>6061984.4948128145</v>
      </c>
    </row>
    <row r="217" spans="1:4" x14ac:dyDescent="0.25">
      <c r="A217" s="186" t="s">
        <v>117</v>
      </c>
      <c r="B217" s="69">
        <v>3689222.7853570813</v>
      </c>
      <c r="C217" s="69">
        <v>1254665.0696085256</v>
      </c>
      <c r="D217" s="69">
        <v>2434557.715748556</v>
      </c>
    </row>
    <row r="218" spans="1:4" x14ac:dyDescent="0.25">
      <c r="A218" s="186" t="s">
        <v>118</v>
      </c>
      <c r="B218" s="69">
        <v>4119883.9268423407</v>
      </c>
      <c r="C218" s="69">
        <v>1003724.7755741414</v>
      </c>
      <c r="D218" s="69">
        <v>3116159.1512681991</v>
      </c>
    </row>
    <row r="219" spans="1:4" ht="24" x14ac:dyDescent="0.25">
      <c r="A219" s="186" t="s">
        <v>81</v>
      </c>
      <c r="B219" s="69">
        <v>3554970.1984206685</v>
      </c>
      <c r="C219" s="69">
        <v>1076904.2648957572</v>
      </c>
      <c r="D219" s="69">
        <v>2478065.9335249113</v>
      </c>
    </row>
    <row r="220" spans="1:4" x14ac:dyDescent="0.25">
      <c r="A220" s="186" t="s">
        <v>82</v>
      </c>
      <c r="B220" s="69">
        <v>3400478.1751403762</v>
      </c>
      <c r="C220" s="69">
        <v>1153808.6640918164</v>
      </c>
      <c r="D220" s="69">
        <v>2246669.51104856</v>
      </c>
    </row>
    <row r="221" spans="1:4" x14ac:dyDescent="0.25">
      <c r="A221" s="186" t="s">
        <v>83</v>
      </c>
      <c r="B221" s="69">
        <v>4328522.4030653276</v>
      </c>
      <c r="C221" s="69">
        <v>2220996.7659313753</v>
      </c>
      <c r="D221" s="69">
        <v>2107525.6371339522</v>
      </c>
    </row>
    <row r="222" spans="1:4" ht="24" x14ac:dyDescent="0.25">
      <c r="A222" s="186" t="s">
        <v>119</v>
      </c>
      <c r="B222" s="69">
        <v>2505295.3989597824</v>
      </c>
      <c r="C222" s="69">
        <v>1089803.4985475049</v>
      </c>
      <c r="D222" s="69">
        <v>1415491.9004122776</v>
      </c>
    </row>
    <row r="223" spans="1:4" x14ac:dyDescent="0.25">
      <c r="A223" s="186" t="s">
        <v>120</v>
      </c>
      <c r="B223" s="69">
        <v>221460.9016794489</v>
      </c>
      <c r="C223" s="69">
        <v>0</v>
      </c>
      <c r="D223" s="69">
        <v>221460.9016794489</v>
      </c>
    </row>
    <row r="224" spans="1:4" x14ac:dyDescent="0.25">
      <c r="A224" s="193" t="s">
        <v>85</v>
      </c>
      <c r="B224" s="77">
        <f>SUM(B205:B223)</f>
        <v>94274004.020197898</v>
      </c>
      <c r="C224" s="77">
        <f t="shared" ref="C224:D224" si="6">SUM(C205:C223)</f>
        <v>45988766.533225738</v>
      </c>
      <c r="D224" s="77">
        <f t="shared" si="6"/>
        <v>48285237.486972131</v>
      </c>
    </row>
    <row r="225" spans="1:4" x14ac:dyDescent="0.25">
      <c r="A225" s="186"/>
      <c r="B225" s="69"/>
      <c r="C225" s="69"/>
      <c r="D225" s="69"/>
    </row>
    <row r="226" spans="1:4" x14ac:dyDescent="0.25">
      <c r="A226" s="186" t="s">
        <v>57</v>
      </c>
      <c r="B226" s="69"/>
      <c r="C226" s="69"/>
      <c r="D226" s="69">
        <v>4590020.5264196666</v>
      </c>
    </row>
    <row r="227" spans="1:4" x14ac:dyDescent="0.25">
      <c r="A227" s="186"/>
      <c r="B227" s="69"/>
      <c r="C227" s="69"/>
      <c r="D227" s="69"/>
    </row>
    <row r="228" spans="1:4" x14ac:dyDescent="0.25">
      <c r="A228" s="193" t="s">
        <v>86</v>
      </c>
      <c r="B228" s="77"/>
      <c r="C228" s="77"/>
      <c r="D228" s="77">
        <f>+D224+D226</f>
        <v>52875258.0133918</v>
      </c>
    </row>
    <row r="229" spans="1:4" x14ac:dyDescent="0.25">
      <c r="A229" s="194"/>
      <c r="B229" s="79"/>
      <c r="C229" s="79"/>
      <c r="D229" s="79"/>
    </row>
    <row r="230" spans="1:4" x14ac:dyDescent="0.25">
      <c r="A230" s="195" t="s">
        <v>9</v>
      </c>
      <c r="B230" s="69"/>
      <c r="C230" s="69"/>
      <c r="D230" s="69"/>
    </row>
    <row r="232" spans="1:4" x14ac:dyDescent="0.25">
      <c r="A232" s="177" t="s">
        <v>195</v>
      </c>
      <c r="B232" s="58"/>
      <c r="C232" s="58"/>
      <c r="D232" s="58"/>
    </row>
    <row r="233" spans="1:4" ht="23.25" customHeight="1" x14ac:dyDescent="0.25">
      <c r="A233" s="161" t="s">
        <v>188</v>
      </c>
      <c r="B233" s="161"/>
      <c r="C233" s="161"/>
      <c r="D233" s="161"/>
    </row>
    <row r="234" spans="1:4" x14ac:dyDescent="0.25">
      <c r="A234" s="178">
        <v>2012</v>
      </c>
      <c r="B234" s="179"/>
      <c r="C234" s="179"/>
      <c r="D234" s="179"/>
    </row>
    <row r="235" spans="1:4" x14ac:dyDescent="0.25">
      <c r="A235" s="177"/>
      <c r="B235" s="57"/>
      <c r="C235" s="57"/>
      <c r="D235" s="192" t="s">
        <v>108</v>
      </c>
    </row>
    <row r="236" spans="1:4" ht="24" x14ac:dyDescent="0.25">
      <c r="A236" s="12" t="s">
        <v>109</v>
      </c>
      <c r="B236" s="181" t="s">
        <v>51</v>
      </c>
      <c r="C236" s="181" t="s">
        <v>110</v>
      </c>
      <c r="D236" s="181" t="s">
        <v>111</v>
      </c>
    </row>
    <row r="237" spans="1:4" x14ac:dyDescent="0.25">
      <c r="A237" s="182"/>
      <c r="B237" s="183"/>
      <c r="C237" s="183"/>
      <c r="D237" s="183"/>
    </row>
    <row r="238" spans="1:4" x14ac:dyDescent="0.25">
      <c r="A238" s="70" t="s">
        <v>69</v>
      </c>
      <c r="B238" s="69">
        <v>393026.06365929905</v>
      </c>
      <c r="C238" s="69">
        <v>232120.78748019005</v>
      </c>
      <c r="D238" s="69">
        <v>160905.276179109</v>
      </c>
    </row>
    <row r="239" spans="1:4" x14ac:dyDescent="0.25">
      <c r="A239" s="73" t="s">
        <v>70</v>
      </c>
      <c r="B239" s="69">
        <v>77277.460485819582</v>
      </c>
      <c r="C239" s="69">
        <v>32989.793072893743</v>
      </c>
      <c r="D239" s="69">
        <v>44287.667412925839</v>
      </c>
    </row>
    <row r="240" spans="1:4" x14ac:dyDescent="0.25">
      <c r="A240" s="73" t="s">
        <v>71</v>
      </c>
      <c r="B240" s="69">
        <v>22224341.162829127</v>
      </c>
      <c r="C240" s="69">
        <v>15364590.437797453</v>
      </c>
      <c r="D240" s="69">
        <v>6859750.7250316748</v>
      </c>
    </row>
    <row r="241" spans="1:4" x14ac:dyDescent="0.25">
      <c r="A241" s="73" t="s">
        <v>115</v>
      </c>
      <c r="B241" s="69">
        <v>2573438.7886382691</v>
      </c>
      <c r="C241" s="69">
        <v>1253524.6170497199</v>
      </c>
      <c r="D241" s="69">
        <v>1319914.1715885492</v>
      </c>
    </row>
    <row r="242" spans="1:4" ht="24" x14ac:dyDescent="0.25">
      <c r="A242" s="73" t="s">
        <v>116</v>
      </c>
      <c r="B242" s="69">
        <v>858067.65530929808</v>
      </c>
      <c r="C242" s="69">
        <v>323512.38610258437</v>
      </c>
      <c r="D242" s="69">
        <v>534555.26920671365</v>
      </c>
    </row>
    <row r="243" spans="1:4" x14ac:dyDescent="0.25">
      <c r="A243" s="73" t="s">
        <v>73</v>
      </c>
      <c r="B243" s="69">
        <v>8515152.0350968968</v>
      </c>
      <c r="C243" s="69">
        <v>5193759.634439934</v>
      </c>
      <c r="D243" s="69">
        <v>3321392.4006569628</v>
      </c>
    </row>
    <row r="244" spans="1:4" ht="24" x14ac:dyDescent="0.25">
      <c r="A244" s="70" t="s">
        <v>74</v>
      </c>
      <c r="B244" s="69">
        <v>10861734.969983131</v>
      </c>
      <c r="C244" s="69">
        <v>5268861.2947876034</v>
      </c>
      <c r="D244" s="69">
        <v>5592873.6751955273</v>
      </c>
    </row>
    <row r="245" spans="1:4" x14ac:dyDescent="0.25">
      <c r="A245" s="73" t="s">
        <v>75</v>
      </c>
      <c r="B245" s="69">
        <v>4378026.8332289495</v>
      </c>
      <c r="C245" s="69">
        <v>2156363.3276595995</v>
      </c>
      <c r="D245" s="69">
        <v>2221663.50556935</v>
      </c>
    </row>
    <row r="246" spans="1:4" x14ac:dyDescent="0.25">
      <c r="A246" s="70" t="s">
        <v>76</v>
      </c>
      <c r="B246" s="69">
        <v>4387088.8314737761</v>
      </c>
      <c r="C246" s="69">
        <v>2269668.0335070579</v>
      </c>
      <c r="D246" s="69">
        <v>2117420.7979667182</v>
      </c>
    </row>
    <row r="247" spans="1:4" x14ac:dyDescent="0.25">
      <c r="A247" s="185" t="s">
        <v>77</v>
      </c>
      <c r="B247" s="69">
        <v>5608487.5549153108</v>
      </c>
      <c r="C247" s="69">
        <v>2813342.7838490079</v>
      </c>
      <c r="D247" s="69">
        <v>2795144.7710663029</v>
      </c>
    </row>
    <row r="248" spans="1:4" x14ac:dyDescent="0.25">
      <c r="A248" s="186" t="s">
        <v>78</v>
      </c>
      <c r="B248" s="69">
        <v>5826697.9215907091</v>
      </c>
      <c r="C248" s="69">
        <v>2531999.3594231601</v>
      </c>
      <c r="D248" s="69">
        <v>3294698.562167549</v>
      </c>
    </row>
    <row r="249" spans="1:4" x14ac:dyDescent="0.25">
      <c r="A249" s="186" t="s">
        <v>96</v>
      </c>
      <c r="B249" s="69">
        <v>7240170.4108251566</v>
      </c>
      <c r="C249" s="69">
        <v>796418.74519076722</v>
      </c>
      <c r="D249" s="69">
        <v>6443751.665634389</v>
      </c>
    </row>
    <row r="250" spans="1:4" x14ac:dyDescent="0.25">
      <c r="A250" s="186" t="s">
        <v>117</v>
      </c>
      <c r="B250" s="69">
        <v>4199448.1052268883</v>
      </c>
      <c r="C250" s="69">
        <v>1428187.2241965744</v>
      </c>
      <c r="D250" s="69">
        <v>2771260.8810303137</v>
      </c>
    </row>
    <row r="251" spans="1:4" x14ac:dyDescent="0.25">
      <c r="A251" s="186" t="s">
        <v>118</v>
      </c>
      <c r="B251" s="69">
        <v>4689670.3606524505</v>
      </c>
      <c r="C251" s="69">
        <v>1142541.4923935346</v>
      </c>
      <c r="D251" s="69">
        <v>3547128.8682589158</v>
      </c>
    </row>
    <row r="252" spans="1:4" ht="24" x14ac:dyDescent="0.25">
      <c r="A252" s="186" t="s">
        <v>81</v>
      </c>
      <c r="B252" s="69">
        <v>3640207.0614959961</v>
      </c>
      <c r="C252" s="69">
        <v>1038812.478649626</v>
      </c>
      <c r="D252" s="69">
        <v>2601394.5828463701</v>
      </c>
    </row>
    <row r="253" spans="1:4" x14ac:dyDescent="0.25">
      <c r="A253" s="186" t="s">
        <v>82</v>
      </c>
      <c r="B253" s="69">
        <v>3540001.9825847354</v>
      </c>
      <c r="C253" s="69">
        <v>1202539.9564417433</v>
      </c>
      <c r="D253" s="69">
        <v>2337462.0261429921</v>
      </c>
    </row>
    <row r="254" spans="1:4" x14ac:dyDescent="0.25">
      <c r="A254" s="186" t="s">
        <v>83</v>
      </c>
      <c r="B254" s="69">
        <v>4743292.1017911891</v>
      </c>
      <c r="C254" s="69">
        <v>2433818.1570888055</v>
      </c>
      <c r="D254" s="69">
        <v>2309473.9447023836</v>
      </c>
    </row>
    <row r="255" spans="1:4" ht="24" x14ac:dyDescent="0.25">
      <c r="A255" s="186" t="s">
        <v>119</v>
      </c>
      <c r="B255" s="69">
        <v>2689645.1563765975</v>
      </c>
      <c r="C255" s="69">
        <v>1169995.6430238194</v>
      </c>
      <c r="D255" s="69">
        <v>1519649.513352778</v>
      </c>
    </row>
    <row r="256" spans="1:4" x14ac:dyDescent="0.25">
      <c r="A256" s="186" t="s">
        <v>120</v>
      </c>
      <c r="B256" s="69">
        <v>223433.04438935616</v>
      </c>
      <c r="C256" s="69">
        <v>0</v>
      </c>
      <c r="D256" s="69">
        <v>223433.04438935616</v>
      </c>
    </row>
    <row r="257" spans="1:4" x14ac:dyDescent="0.25">
      <c r="A257" s="193" t="s">
        <v>85</v>
      </c>
      <c r="B257" s="77">
        <f>SUM(B238:B256)</f>
        <v>96669207.500552937</v>
      </c>
      <c r="C257" s="77">
        <f t="shared" ref="C257:D257" si="7">SUM(C238:C256)</f>
        <v>46653046.152154073</v>
      </c>
      <c r="D257" s="77">
        <f t="shared" si="7"/>
        <v>50016161.348398894</v>
      </c>
    </row>
    <row r="258" spans="1:4" x14ac:dyDescent="0.25">
      <c r="A258" s="186"/>
      <c r="B258" s="69"/>
      <c r="C258" s="69"/>
      <c r="D258" s="69"/>
    </row>
    <row r="259" spans="1:4" x14ac:dyDescent="0.25">
      <c r="A259" s="186" t="s">
        <v>57</v>
      </c>
      <c r="B259" s="69"/>
      <c r="C259" s="69"/>
      <c r="D259" s="69">
        <v>4789676.8969321148</v>
      </c>
    </row>
    <row r="260" spans="1:4" x14ac:dyDescent="0.25">
      <c r="A260" s="186"/>
      <c r="B260" s="69"/>
      <c r="C260" s="69"/>
      <c r="D260" s="69"/>
    </row>
    <row r="261" spans="1:4" x14ac:dyDescent="0.25">
      <c r="A261" s="193" t="s">
        <v>86</v>
      </c>
      <c r="B261" s="77"/>
      <c r="C261" s="77"/>
      <c r="D261" s="77">
        <f>+D257+D259</f>
        <v>54805838.245331012</v>
      </c>
    </row>
    <row r="262" spans="1:4" x14ac:dyDescent="0.25">
      <c r="A262" s="194"/>
      <c r="B262" s="79"/>
      <c r="C262" s="79"/>
      <c r="D262" s="79"/>
    </row>
    <row r="263" spans="1:4" x14ac:dyDescent="0.25">
      <c r="A263" s="195" t="s">
        <v>9</v>
      </c>
      <c r="B263" s="69"/>
      <c r="C263" s="69"/>
      <c r="D263" s="69"/>
    </row>
    <row r="265" spans="1:4" x14ac:dyDescent="0.25">
      <c r="A265" s="177" t="s">
        <v>196</v>
      </c>
      <c r="B265" s="58"/>
      <c r="C265" s="58"/>
      <c r="D265" s="58"/>
    </row>
    <row r="266" spans="1:4" ht="21.75" customHeight="1" x14ac:dyDescent="0.25">
      <c r="A266" s="161" t="s">
        <v>188</v>
      </c>
      <c r="B266" s="161"/>
      <c r="C266" s="161"/>
      <c r="D266" s="161"/>
    </row>
    <row r="267" spans="1:4" x14ac:dyDescent="0.25">
      <c r="A267" s="178">
        <v>2013</v>
      </c>
      <c r="B267" s="179"/>
      <c r="C267" s="179"/>
      <c r="D267" s="179"/>
    </row>
    <row r="268" spans="1:4" x14ac:dyDescent="0.25">
      <c r="A268" s="177"/>
      <c r="B268" s="57"/>
      <c r="C268" s="57"/>
      <c r="D268" s="192" t="s">
        <v>108</v>
      </c>
    </row>
    <row r="269" spans="1:4" ht="24" x14ac:dyDescent="0.25">
      <c r="A269" s="12" t="s">
        <v>109</v>
      </c>
      <c r="B269" s="181" t="s">
        <v>51</v>
      </c>
      <c r="C269" s="181" t="s">
        <v>110</v>
      </c>
      <c r="D269" s="181" t="s">
        <v>111</v>
      </c>
    </row>
    <row r="270" spans="1:4" x14ac:dyDescent="0.25">
      <c r="A270" s="182"/>
      <c r="B270" s="183"/>
      <c r="C270" s="183"/>
      <c r="D270" s="183"/>
    </row>
    <row r="271" spans="1:4" x14ac:dyDescent="0.25">
      <c r="A271" s="70" t="s">
        <v>69</v>
      </c>
      <c r="B271" s="69">
        <v>391586.89837007201</v>
      </c>
      <c r="C271" s="69">
        <v>231844.58998982998</v>
      </c>
      <c r="D271" s="69">
        <v>159742.30838024203</v>
      </c>
    </row>
    <row r="272" spans="1:4" x14ac:dyDescent="0.25">
      <c r="A272" s="73" t="s">
        <v>70</v>
      </c>
      <c r="B272" s="69">
        <v>103165.00773861111</v>
      </c>
      <c r="C272" s="69">
        <v>44041.202134026978</v>
      </c>
      <c r="D272" s="69">
        <v>59123.805604584129</v>
      </c>
    </row>
    <row r="273" spans="1:4" x14ac:dyDescent="0.25">
      <c r="A273" s="73" t="s">
        <v>71</v>
      </c>
      <c r="B273" s="69">
        <v>21607131.739687722</v>
      </c>
      <c r="C273" s="69">
        <v>14361932.549814779</v>
      </c>
      <c r="D273" s="69">
        <v>7245199.1898729429</v>
      </c>
    </row>
    <row r="274" spans="1:4" x14ac:dyDescent="0.25">
      <c r="A274" s="73" t="s">
        <v>115</v>
      </c>
      <c r="B274" s="69">
        <v>2591181.9721696856</v>
      </c>
      <c r="C274" s="69">
        <v>1269907.7082308591</v>
      </c>
      <c r="D274" s="69">
        <v>1321274.2639388265</v>
      </c>
    </row>
    <row r="275" spans="1:4" ht="24" x14ac:dyDescent="0.25">
      <c r="A275" s="73" t="s">
        <v>116</v>
      </c>
      <c r="B275" s="69">
        <v>865446.85331290506</v>
      </c>
      <c r="C275" s="69">
        <v>326506.59553669108</v>
      </c>
      <c r="D275" s="69">
        <v>538940.25777621404</v>
      </c>
    </row>
    <row r="276" spans="1:4" x14ac:dyDescent="0.25">
      <c r="A276" s="73" t="s">
        <v>73</v>
      </c>
      <c r="B276" s="69">
        <v>10292345.122469069</v>
      </c>
      <c r="C276" s="69">
        <v>6273624.5765938032</v>
      </c>
      <c r="D276" s="69">
        <v>4018720.5458752662</v>
      </c>
    </row>
    <row r="277" spans="1:4" ht="24" x14ac:dyDescent="0.25">
      <c r="A277" s="70" t="s">
        <v>74</v>
      </c>
      <c r="B277" s="69">
        <v>11344797.222165717</v>
      </c>
      <c r="C277" s="69">
        <v>5498877.2166783484</v>
      </c>
      <c r="D277" s="69">
        <v>5845920.0054873684</v>
      </c>
    </row>
    <row r="278" spans="1:4" x14ac:dyDescent="0.25">
      <c r="A278" s="73" t="s">
        <v>75</v>
      </c>
      <c r="B278" s="69">
        <v>4537786.3927331073</v>
      </c>
      <c r="C278" s="69">
        <v>2235290.6516208826</v>
      </c>
      <c r="D278" s="69">
        <v>2302495.7411122248</v>
      </c>
    </row>
    <row r="279" spans="1:4" x14ac:dyDescent="0.25">
      <c r="A279" s="70" t="s">
        <v>76</v>
      </c>
      <c r="B279" s="69">
        <v>4671495.4485915247</v>
      </c>
      <c r="C279" s="69">
        <v>2416806.2912872606</v>
      </c>
      <c r="D279" s="69">
        <v>2254689.1573042641</v>
      </c>
    </row>
    <row r="280" spans="1:4" x14ac:dyDescent="0.25">
      <c r="A280" s="185" t="s">
        <v>77</v>
      </c>
      <c r="B280" s="69">
        <v>5772964.5477920948</v>
      </c>
      <c r="C280" s="69">
        <v>2895848.1217833944</v>
      </c>
      <c r="D280" s="69">
        <v>2877116.4260087004</v>
      </c>
    </row>
    <row r="281" spans="1:4" x14ac:dyDescent="0.25">
      <c r="A281" s="186" t="s">
        <v>78</v>
      </c>
      <c r="B281" s="69">
        <v>6049615.4846272897</v>
      </c>
      <c r="C281" s="69">
        <v>2621602.7294961149</v>
      </c>
      <c r="D281" s="69">
        <v>3428012.7551311748</v>
      </c>
    </row>
    <row r="282" spans="1:4" x14ac:dyDescent="0.25">
      <c r="A282" s="186" t="s">
        <v>96</v>
      </c>
      <c r="B282" s="69">
        <v>7253638.3422053549</v>
      </c>
      <c r="C282" s="69">
        <v>797900.21764258912</v>
      </c>
      <c r="D282" s="69">
        <v>6455738.1245627655</v>
      </c>
    </row>
    <row r="283" spans="1:4" x14ac:dyDescent="0.25">
      <c r="A283" s="186" t="s">
        <v>117</v>
      </c>
      <c r="B283" s="69">
        <v>4386312.8992256727</v>
      </c>
      <c r="C283" s="69">
        <v>1491737.9348504373</v>
      </c>
      <c r="D283" s="69">
        <v>2894574.9643752351</v>
      </c>
    </row>
    <row r="284" spans="1:4" x14ac:dyDescent="0.25">
      <c r="A284" s="186" t="s">
        <v>118</v>
      </c>
      <c r="B284" s="69">
        <v>4898348.8021778455</v>
      </c>
      <c r="C284" s="69">
        <v>1193381.6921677489</v>
      </c>
      <c r="D284" s="69">
        <v>3704967.1100100968</v>
      </c>
    </row>
    <row r="285" spans="1:4" ht="24" x14ac:dyDescent="0.25">
      <c r="A285" s="186" t="s">
        <v>81</v>
      </c>
      <c r="B285" s="69">
        <v>3840176.0170608903</v>
      </c>
      <c r="C285" s="69">
        <v>1178870.6014883388</v>
      </c>
      <c r="D285" s="69">
        <v>2661305.4155725515</v>
      </c>
    </row>
    <row r="286" spans="1:4" x14ac:dyDescent="0.25">
      <c r="A286" s="186" t="s">
        <v>82</v>
      </c>
      <c r="B286" s="69">
        <v>3744390.1118324837</v>
      </c>
      <c r="C286" s="69">
        <v>1275430.6535349691</v>
      </c>
      <c r="D286" s="69">
        <v>2468959.4582975144</v>
      </c>
    </row>
    <row r="287" spans="1:4" x14ac:dyDescent="0.25">
      <c r="A287" s="186" t="s">
        <v>83</v>
      </c>
      <c r="B287" s="69">
        <v>5065411.6324150013</v>
      </c>
      <c r="C287" s="69">
        <v>2599100.0637394856</v>
      </c>
      <c r="D287" s="69">
        <v>2466311.5686755157</v>
      </c>
    </row>
    <row r="288" spans="1:4" ht="24" x14ac:dyDescent="0.25">
      <c r="A288" s="186" t="s">
        <v>119</v>
      </c>
      <c r="B288" s="69">
        <v>2625636.6280015879</v>
      </c>
      <c r="C288" s="69">
        <v>1142151.9331806905</v>
      </c>
      <c r="D288" s="69">
        <v>1483484.6948208974</v>
      </c>
    </row>
    <row r="289" spans="1:4" x14ac:dyDescent="0.25">
      <c r="A289" s="186" t="s">
        <v>120</v>
      </c>
      <c r="B289" s="69">
        <v>231623.69267730022</v>
      </c>
      <c r="C289" s="69">
        <v>0</v>
      </c>
      <c r="D289" s="69">
        <v>231623.69267730022</v>
      </c>
    </row>
    <row r="290" spans="1:4" x14ac:dyDescent="0.25">
      <c r="A290" s="193" t="s">
        <v>85</v>
      </c>
      <c r="B290" s="77">
        <f>SUM(B271:B289)</f>
        <v>100273054.81525393</v>
      </c>
      <c r="C290" s="77">
        <f t="shared" ref="C290:D290" si="8">SUM(C271:C289)</f>
        <v>47854855.329770252</v>
      </c>
      <c r="D290" s="77">
        <f t="shared" si="8"/>
        <v>52418199.485483684</v>
      </c>
    </row>
    <row r="291" spans="1:4" x14ac:dyDescent="0.25">
      <c r="A291" s="186"/>
      <c r="B291" s="69"/>
      <c r="C291" s="69"/>
      <c r="D291" s="69"/>
    </row>
    <row r="292" spans="1:4" x14ac:dyDescent="0.25">
      <c r="A292" s="186" t="s">
        <v>57</v>
      </c>
      <c r="B292" s="69"/>
      <c r="C292" s="69"/>
      <c r="D292" s="69">
        <v>5107088.4832188273</v>
      </c>
    </row>
    <row r="293" spans="1:4" x14ac:dyDescent="0.25">
      <c r="A293" s="186"/>
      <c r="B293" s="69"/>
      <c r="C293" s="69"/>
      <c r="D293" s="69"/>
    </row>
    <row r="294" spans="1:4" x14ac:dyDescent="0.25">
      <c r="A294" s="193" t="s">
        <v>86</v>
      </c>
      <c r="B294" s="77"/>
      <c r="C294" s="77"/>
      <c r="D294" s="77">
        <f>+D290+D292</f>
        <v>57525287.96870251</v>
      </c>
    </row>
    <row r="295" spans="1:4" x14ac:dyDescent="0.25">
      <c r="A295" s="194"/>
      <c r="B295" s="79"/>
      <c r="C295" s="79"/>
      <c r="D295" s="79"/>
    </row>
    <row r="296" spans="1:4" x14ac:dyDescent="0.25">
      <c r="A296" s="195" t="s">
        <v>9</v>
      </c>
      <c r="B296" s="69"/>
      <c r="C296" s="69"/>
      <c r="D296" s="69"/>
    </row>
    <row r="298" spans="1:4" x14ac:dyDescent="0.25">
      <c r="A298" s="177" t="s">
        <v>197</v>
      </c>
      <c r="B298" s="58"/>
      <c r="C298" s="58"/>
      <c r="D298" s="58"/>
    </row>
    <row r="299" spans="1:4" ht="22.5" customHeight="1" x14ac:dyDescent="0.25">
      <c r="A299" s="161" t="s">
        <v>188</v>
      </c>
      <c r="B299" s="161"/>
      <c r="C299" s="161"/>
      <c r="D299" s="161"/>
    </row>
    <row r="300" spans="1:4" x14ac:dyDescent="0.25">
      <c r="A300" s="178">
        <v>2014</v>
      </c>
      <c r="B300" s="179"/>
      <c r="C300" s="179"/>
      <c r="D300" s="179"/>
    </row>
    <row r="301" spans="1:4" x14ac:dyDescent="0.25">
      <c r="A301" s="177"/>
      <c r="B301" s="57"/>
      <c r="C301" s="57"/>
      <c r="D301" s="192" t="s">
        <v>108</v>
      </c>
    </row>
    <row r="302" spans="1:4" ht="24" x14ac:dyDescent="0.25">
      <c r="A302" s="12" t="s">
        <v>109</v>
      </c>
      <c r="B302" s="181" t="s">
        <v>51</v>
      </c>
      <c r="C302" s="181" t="s">
        <v>110</v>
      </c>
      <c r="D302" s="181" t="s">
        <v>111</v>
      </c>
    </row>
    <row r="303" spans="1:4" x14ac:dyDescent="0.25">
      <c r="A303" s="182"/>
      <c r="B303" s="183"/>
      <c r="C303" s="183"/>
      <c r="D303" s="183"/>
    </row>
    <row r="304" spans="1:4" x14ac:dyDescent="0.25">
      <c r="A304" s="70" t="s">
        <v>69</v>
      </c>
      <c r="B304" s="69">
        <v>412601.02166765928</v>
      </c>
      <c r="C304" s="69">
        <v>244916.42322164177</v>
      </c>
      <c r="D304" s="69">
        <v>167684.59844601751</v>
      </c>
    </row>
    <row r="305" spans="1:4" x14ac:dyDescent="0.25">
      <c r="A305" s="73" t="s">
        <v>70</v>
      </c>
      <c r="B305" s="69">
        <v>104763.87885751364</v>
      </c>
      <c r="C305" s="69">
        <v>44723.761149698817</v>
      </c>
      <c r="D305" s="69">
        <v>60040.117707814825</v>
      </c>
    </row>
    <row r="306" spans="1:4" x14ac:dyDescent="0.25">
      <c r="A306" s="73" t="s">
        <v>71</v>
      </c>
      <c r="B306" s="69">
        <v>22261232.914216954</v>
      </c>
      <c r="C306" s="69">
        <v>14695283.148742514</v>
      </c>
      <c r="D306" s="69">
        <v>7565949.7654744405</v>
      </c>
    </row>
    <row r="307" spans="1:4" x14ac:dyDescent="0.25">
      <c r="A307" s="73" t="s">
        <v>115</v>
      </c>
      <c r="B307" s="69">
        <v>2503181.0831953557</v>
      </c>
      <c r="C307" s="69">
        <v>1230876.4600595883</v>
      </c>
      <c r="D307" s="69">
        <v>1272304.6231357674</v>
      </c>
    </row>
    <row r="308" spans="1:4" ht="24" x14ac:dyDescent="0.25">
      <c r="A308" s="73" t="s">
        <v>116</v>
      </c>
      <c r="B308" s="69">
        <v>883207.20885362267</v>
      </c>
      <c r="C308" s="69">
        <v>333045.47581874678</v>
      </c>
      <c r="D308" s="69">
        <v>550161.73303487594</v>
      </c>
    </row>
    <row r="309" spans="1:4" x14ac:dyDescent="0.25">
      <c r="A309" s="73" t="s">
        <v>73</v>
      </c>
      <c r="B309" s="69">
        <v>9548801.0291048568</v>
      </c>
      <c r="C309" s="69">
        <v>5817405.9997548796</v>
      </c>
      <c r="D309" s="69">
        <v>3731395.0293499772</v>
      </c>
    </row>
    <row r="310" spans="1:4" ht="24" x14ac:dyDescent="0.25">
      <c r="A310" s="70" t="s">
        <v>74</v>
      </c>
      <c r="B310" s="69">
        <v>12015163.341211909</v>
      </c>
      <c r="C310" s="69">
        <v>5819302.0017295871</v>
      </c>
      <c r="D310" s="69">
        <v>6195861.3394823223</v>
      </c>
    </row>
    <row r="311" spans="1:4" x14ac:dyDescent="0.25">
      <c r="A311" s="73" t="s">
        <v>75</v>
      </c>
      <c r="B311" s="69">
        <v>4613190.2834698008</v>
      </c>
      <c r="C311" s="69">
        <v>2271307.2706662137</v>
      </c>
      <c r="D311" s="69">
        <v>2341883.0128035871</v>
      </c>
    </row>
    <row r="312" spans="1:4" x14ac:dyDescent="0.25">
      <c r="A312" s="70" t="s">
        <v>76</v>
      </c>
      <c r="B312" s="69">
        <v>4983562.6156032728</v>
      </c>
      <c r="C312" s="69">
        <v>2578254.7826404055</v>
      </c>
      <c r="D312" s="69">
        <v>2405307.8329628673</v>
      </c>
    </row>
    <row r="313" spans="1:4" x14ac:dyDescent="0.25">
      <c r="A313" s="185" t="s">
        <v>77</v>
      </c>
      <c r="B313" s="69">
        <v>5912541.9205743345</v>
      </c>
      <c r="C313" s="69">
        <v>2965863.2534317416</v>
      </c>
      <c r="D313" s="69">
        <v>2946678.6671425928</v>
      </c>
    </row>
    <row r="314" spans="1:4" x14ac:dyDescent="0.25">
      <c r="A314" s="186" t="s">
        <v>78</v>
      </c>
      <c r="B314" s="69">
        <v>6757608.6670715865</v>
      </c>
      <c r="C314" s="69">
        <v>2934443.7404012228</v>
      </c>
      <c r="D314" s="69">
        <v>3823164.9266703636</v>
      </c>
    </row>
    <row r="315" spans="1:4" x14ac:dyDescent="0.25">
      <c r="A315" s="186" t="s">
        <v>96</v>
      </c>
      <c r="B315" s="69">
        <v>7507560.5512019796</v>
      </c>
      <c r="C315" s="69">
        <v>825831.66063221788</v>
      </c>
      <c r="D315" s="69">
        <v>6681728.8905697614</v>
      </c>
    </row>
    <row r="316" spans="1:4" x14ac:dyDescent="0.25">
      <c r="A316" s="186" t="s">
        <v>117</v>
      </c>
      <c r="B316" s="69">
        <v>4624823.9357638108</v>
      </c>
      <c r="C316" s="69">
        <v>1572852.9782271304</v>
      </c>
      <c r="D316" s="69">
        <v>3051970.9575366806</v>
      </c>
    </row>
    <row r="317" spans="1:4" x14ac:dyDescent="0.25">
      <c r="A317" s="186" t="s">
        <v>118</v>
      </c>
      <c r="B317" s="69">
        <v>5164702.4064405579</v>
      </c>
      <c r="C317" s="69">
        <v>1258273.2562043262</v>
      </c>
      <c r="D317" s="69">
        <v>3906429.1502362317</v>
      </c>
    </row>
    <row r="318" spans="1:4" ht="24" x14ac:dyDescent="0.25">
      <c r="A318" s="186" t="s">
        <v>81</v>
      </c>
      <c r="B318" s="69">
        <v>4218334.91911403</v>
      </c>
      <c r="C318" s="69">
        <v>1417114.2507075183</v>
      </c>
      <c r="D318" s="69">
        <v>2801220.6684065117</v>
      </c>
    </row>
    <row r="319" spans="1:4" x14ac:dyDescent="0.25">
      <c r="A319" s="186" t="s">
        <v>82</v>
      </c>
      <c r="B319" s="69">
        <v>3840437.0299417856</v>
      </c>
      <c r="C319" s="69">
        <v>1310931.616471112</v>
      </c>
      <c r="D319" s="69">
        <v>2529505.4134706734</v>
      </c>
    </row>
    <row r="320" spans="1:4" x14ac:dyDescent="0.25">
      <c r="A320" s="186" t="s">
        <v>83</v>
      </c>
      <c r="B320" s="69">
        <v>5391900.1808210574</v>
      </c>
      <c r="C320" s="69">
        <v>2766623.7456337884</v>
      </c>
      <c r="D320" s="69">
        <v>2625276.435187269</v>
      </c>
    </row>
    <row r="321" spans="1:4" ht="24" x14ac:dyDescent="0.25">
      <c r="A321" s="186" t="s">
        <v>119</v>
      </c>
      <c r="B321" s="69">
        <v>2687069.7910954449</v>
      </c>
      <c r="C321" s="69">
        <v>1168875.3591265182</v>
      </c>
      <c r="D321" s="69">
        <v>1518194.4319689267</v>
      </c>
    </row>
    <row r="322" spans="1:4" x14ac:dyDescent="0.25">
      <c r="A322" s="186" t="s">
        <v>120</v>
      </c>
      <c r="B322" s="69">
        <v>245973.86100603626</v>
      </c>
      <c r="C322" s="69">
        <v>0</v>
      </c>
      <c r="D322" s="69">
        <v>245973.86100603626</v>
      </c>
    </row>
    <row r="323" spans="1:4" x14ac:dyDescent="0.25">
      <c r="A323" s="193" t="s">
        <v>85</v>
      </c>
      <c r="B323" s="77">
        <f>SUM(B304:B322)</f>
        <v>103676656.63921157</v>
      </c>
      <c r="C323" s="77">
        <f t="shared" ref="C323:D323" si="9">SUM(C304:C322)</f>
        <v>49255925.184618846</v>
      </c>
      <c r="D323" s="77">
        <f t="shared" si="9"/>
        <v>54420731.45459272</v>
      </c>
    </row>
    <row r="324" spans="1:4" x14ac:dyDescent="0.25">
      <c r="A324" s="186"/>
      <c r="B324" s="69"/>
      <c r="C324" s="69"/>
      <c r="D324" s="69"/>
    </row>
    <row r="325" spans="1:4" x14ac:dyDescent="0.25">
      <c r="A325" s="186" t="s">
        <v>57</v>
      </c>
      <c r="B325" s="69"/>
      <c r="C325" s="69"/>
      <c r="D325" s="69">
        <v>5508772.6698325602</v>
      </c>
    </row>
    <row r="326" spans="1:4" x14ac:dyDescent="0.25">
      <c r="A326" s="186"/>
      <c r="B326" s="69"/>
      <c r="C326" s="69"/>
      <c r="D326" s="69"/>
    </row>
    <row r="327" spans="1:4" x14ac:dyDescent="0.25">
      <c r="A327" s="193" t="s">
        <v>86</v>
      </c>
      <c r="B327" s="77"/>
      <c r="C327" s="77"/>
      <c r="D327" s="77">
        <f>+D323+D325</f>
        <v>59929504.124425277</v>
      </c>
    </row>
    <row r="328" spans="1:4" x14ac:dyDescent="0.25">
      <c r="A328" s="194"/>
      <c r="B328" s="79"/>
      <c r="C328" s="79"/>
      <c r="D328" s="79"/>
    </row>
    <row r="329" spans="1:4" x14ac:dyDescent="0.25">
      <c r="A329" s="195" t="s">
        <v>9</v>
      </c>
      <c r="B329" s="69"/>
      <c r="C329" s="69"/>
      <c r="D329" s="69"/>
    </row>
    <row r="331" spans="1:4" x14ac:dyDescent="0.25">
      <c r="A331" s="177" t="s">
        <v>198</v>
      </c>
      <c r="B331" s="196"/>
      <c r="C331" s="196"/>
      <c r="D331" s="196"/>
    </row>
    <row r="332" spans="1:4" ht="24" customHeight="1" x14ac:dyDescent="0.25">
      <c r="A332" s="161" t="s">
        <v>199</v>
      </c>
      <c r="B332" s="161"/>
      <c r="C332" s="161"/>
      <c r="D332" s="161"/>
    </row>
    <row r="333" spans="1:4" x14ac:dyDescent="0.25">
      <c r="A333" s="178">
        <v>2015</v>
      </c>
      <c r="B333" s="197"/>
      <c r="C333" s="197"/>
      <c r="D333" s="197"/>
    </row>
    <row r="334" spans="1:4" x14ac:dyDescent="0.25">
      <c r="A334" s="177"/>
      <c r="B334" s="198"/>
      <c r="C334" s="198"/>
      <c r="D334" s="199" t="s">
        <v>108</v>
      </c>
    </row>
    <row r="335" spans="1:4" ht="24" x14ac:dyDescent="0.25">
      <c r="A335" s="12" t="s">
        <v>109</v>
      </c>
      <c r="B335" s="181" t="s">
        <v>51</v>
      </c>
      <c r="C335" s="181" t="s">
        <v>110</v>
      </c>
      <c r="D335" s="181" t="s">
        <v>111</v>
      </c>
    </row>
    <row r="336" spans="1:4" x14ac:dyDescent="0.25">
      <c r="A336" s="182"/>
      <c r="B336" s="183"/>
      <c r="C336" s="183"/>
      <c r="D336" s="183"/>
    </row>
    <row r="337" spans="1:4" x14ac:dyDescent="0.25">
      <c r="A337" s="184" t="s">
        <v>69</v>
      </c>
      <c r="B337" s="200">
        <f>SUM(B338:B342)</f>
        <v>485966.87180414755</v>
      </c>
      <c r="C337" s="200">
        <f t="shared" ref="C337:D337" si="10">SUM(C338:C342)</f>
        <v>284326.31340025156</v>
      </c>
      <c r="D337" s="200">
        <f t="shared" si="10"/>
        <v>201640.55840389599</v>
      </c>
    </row>
    <row r="338" spans="1:4" x14ac:dyDescent="0.25">
      <c r="A338" s="73" t="s">
        <v>132</v>
      </c>
      <c r="B338" s="5">
        <v>49807.122059503556</v>
      </c>
      <c r="C338" s="5">
        <v>17108.500513734652</v>
      </c>
      <c r="D338" s="5">
        <v>32698.621545768903</v>
      </c>
    </row>
    <row r="339" spans="1:4" x14ac:dyDescent="0.25">
      <c r="A339" s="73" t="s">
        <v>133</v>
      </c>
      <c r="B339" s="5">
        <v>381650.00366082852</v>
      </c>
      <c r="C339" s="5">
        <v>242825.34612626489</v>
      </c>
      <c r="D339" s="5">
        <v>138824.65753456362</v>
      </c>
    </row>
    <row r="340" spans="1:4" x14ac:dyDescent="0.25">
      <c r="A340" s="73" t="s">
        <v>134</v>
      </c>
      <c r="B340" s="5">
        <v>39003.724165118016</v>
      </c>
      <c r="C340" s="5">
        <v>17941.713115954288</v>
      </c>
      <c r="D340" s="5">
        <v>21062.011049163728</v>
      </c>
    </row>
    <row r="341" spans="1:4" x14ac:dyDescent="0.25">
      <c r="A341" s="73" t="s">
        <v>135</v>
      </c>
      <c r="B341" s="5">
        <v>15446.30391869746</v>
      </c>
      <c r="C341" s="5">
        <v>6423.0783926046488</v>
      </c>
      <c r="D341" s="5">
        <v>9023.2255260928105</v>
      </c>
    </row>
    <row r="342" spans="1:4" x14ac:dyDescent="0.25">
      <c r="A342" s="73" t="s">
        <v>136</v>
      </c>
      <c r="B342" s="69">
        <v>59.717999999999996</v>
      </c>
      <c r="C342" s="69">
        <v>27.675251693072823</v>
      </c>
      <c r="D342" s="69">
        <v>32.042748306927173</v>
      </c>
    </row>
    <row r="343" spans="1:4" x14ac:dyDescent="0.25">
      <c r="A343" s="184" t="s">
        <v>70</v>
      </c>
      <c r="B343" s="77">
        <f>+B344</f>
        <v>115064.56282367509</v>
      </c>
      <c r="C343" s="77">
        <f t="shared" ref="C343:D343" si="11">+C344</f>
        <v>49121.12915864493</v>
      </c>
      <c r="D343" s="77">
        <f t="shared" si="11"/>
        <v>65943.43366503017</v>
      </c>
    </row>
    <row r="344" spans="1:4" x14ac:dyDescent="0.25">
      <c r="A344" s="73" t="s">
        <v>137</v>
      </c>
      <c r="B344" s="69">
        <v>115064.56282367509</v>
      </c>
      <c r="C344" s="69">
        <v>49121.12915864493</v>
      </c>
      <c r="D344" s="69">
        <v>65943.43366503017</v>
      </c>
    </row>
    <row r="345" spans="1:4" x14ac:dyDescent="0.25">
      <c r="A345" s="184" t="s">
        <v>71</v>
      </c>
      <c r="B345" s="77">
        <f>SUM(B346:B365)</f>
        <v>22836734.079725526</v>
      </c>
      <c r="C345" s="77">
        <f>SUM(C346:C365)</f>
        <v>15042451.45836319</v>
      </c>
      <c r="D345" s="77">
        <f>SUM(D346:D365)</f>
        <v>7794282.6213623416</v>
      </c>
    </row>
    <row r="346" spans="1:4" x14ac:dyDescent="0.25">
      <c r="A346" s="185" t="s">
        <v>138</v>
      </c>
      <c r="B346" s="69">
        <v>6767891.3427754194</v>
      </c>
      <c r="C346" s="69">
        <v>5052907.6765161278</v>
      </c>
      <c r="D346" s="69">
        <v>1714983.6662592916</v>
      </c>
    </row>
    <row r="347" spans="1:4" x14ac:dyDescent="0.25">
      <c r="A347" s="186" t="s">
        <v>139</v>
      </c>
      <c r="B347" s="69">
        <v>1392202.8735901036</v>
      </c>
      <c r="C347" s="69">
        <v>707673.04829583887</v>
      </c>
      <c r="D347" s="69">
        <v>684529.82529426471</v>
      </c>
    </row>
    <row r="348" spans="1:4" x14ac:dyDescent="0.25">
      <c r="A348" s="186" t="s">
        <v>140</v>
      </c>
      <c r="B348" s="69">
        <v>370290.3432291951</v>
      </c>
      <c r="C348" s="69">
        <v>217626.78066979014</v>
      </c>
      <c r="D348" s="69">
        <v>152663.56255940496</v>
      </c>
    </row>
    <row r="349" spans="1:4" x14ac:dyDescent="0.25">
      <c r="A349" s="186" t="s">
        <v>141</v>
      </c>
      <c r="B349" s="69">
        <v>3685264.7306811353</v>
      </c>
      <c r="C349" s="69">
        <v>2044061.7515355784</v>
      </c>
      <c r="D349" s="69">
        <v>1641202.9791455569</v>
      </c>
    </row>
    <row r="350" spans="1:4" ht="48" x14ac:dyDescent="0.25">
      <c r="A350" s="186" t="s">
        <v>142</v>
      </c>
      <c r="B350" s="69">
        <v>441042.98776972404</v>
      </c>
      <c r="C350" s="69">
        <v>269698.23635182809</v>
      </c>
      <c r="D350" s="69">
        <v>171344.75141789595</v>
      </c>
    </row>
    <row r="351" spans="1:4" ht="36" x14ac:dyDescent="0.25">
      <c r="A351" s="186" t="s">
        <v>143</v>
      </c>
      <c r="B351" s="69">
        <v>361916.2065270734</v>
      </c>
      <c r="C351" s="69">
        <v>220206.71120115419</v>
      </c>
      <c r="D351" s="69">
        <v>141709.49532591921</v>
      </c>
    </row>
    <row r="352" spans="1:4" x14ac:dyDescent="0.25">
      <c r="A352" s="186" t="s">
        <v>144</v>
      </c>
      <c r="B352" s="69">
        <v>527489.94652895443</v>
      </c>
      <c r="C352" s="69">
        <v>369581.44305302174</v>
      </c>
      <c r="D352" s="69">
        <v>157908.5034759327</v>
      </c>
    </row>
    <row r="353" spans="1:4" ht="24" x14ac:dyDescent="0.25">
      <c r="A353" s="186" t="s">
        <v>145</v>
      </c>
      <c r="B353" s="69">
        <v>389394.22547057539</v>
      </c>
      <c r="C353" s="69">
        <v>211231.55633410742</v>
      </c>
      <c r="D353" s="69">
        <v>178162.66913646797</v>
      </c>
    </row>
    <row r="354" spans="1:4" ht="24" x14ac:dyDescent="0.25">
      <c r="A354" s="186" t="s">
        <v>146</v>
      </c>
      <c r="B354" s="69">
        <v>2492815.9989878214</v>
      </c>
      <c r="C354" s="69">
        <v>1867617.2015213231</v>
      </c>
      <c r="D354" s="69">
        <v>625198.79746649833</v>
      </c>
    </row>
    <row r="355" spans="1:4" x14ac:dyDescent="0.25">
      <c r="A355" s="186" t="s">
        <v>147</v>
      </c>
      <c r="B355" s="69">
        <v>781337.91827314708</v>
      </c>
      <c r="C355" s="69">
        <v>490425.27462365263</v>
      </c>
      <c r="D355" s="69">
        <v>290912.64364949445</v>
      </c>
    </row>
    <row r="356" spans="1:4" ht="24" x14ac:dyDescent="0.25">
      <c r="A356" s="186" t="s">
        <v>148</v>
      </c>
      <c r="B356" s="69">
        <v>183568.330380531</v>
      </c>
      <c r="C356" s="69">
        <v>107847.46119085606</v>
      </c>
      <c r="D356" s="69">
        <v>75720.869189674937</v>
      </c>
    </row>
    <row r="357" spans="1:4" x14ac:dyDescent="0.25">
      <c r="A357" s="186" t="s">
        <v>149</v>
      </c>
      <c r="B357" s="69">
        <v>613132.19000897661</v>
      </c>
      <c r="C357" s="69">
        <v>472392.66025200213</v>
      </c>
      <c r="D357" s="69">
        <v>140739.52975697449</v>
      </c>
    </row>
    <row r="358" spans="1:4" x14ac:dyDescent="0.25">
      <c r="A358" s="186" t="s">
        <v>150</v>
      </c>
      <c r="B358" s="69">
        <v>585058.00650412752</v>
      </c>
      <c r="C358" s="69">
        <v>299052.23906162323</v>
      </c>
      <c r="D358" s="69">
        <v>286005.76744250429</v>
      </c>
    </row>
    <row r="359" spans="1:4" x14ac:dyDescent="0.25">
      <c r="A359" s="186" t="s">
        <v>151</v>
      </c>
      <c r="B359" s="69">
        <v>2195901.7018148578</v>
      </c>
      <c r="C359" s="69">
        <v>1559386.7347700011</v>
      </c>
      <c r="D359" s="69">
        <v>636514.96704485663</v>
      </c>
    </row>
    <row r="360" spans="1:4" ht="24" x14ac:dyDescent="0.25">
      <c r="A360" s="186" t="s">
        <v>152</v>
      </c>
      <c r="B360" s="69">
        <v>702307.68098487356</v>
      </c>
      <c r="C360" s="69">
        <v>381099.89577536529</v>
      </c>
      <c r="D360" s="69">
        <v>321207.78520950826</v>
      </c>
    </row>
    <row r="361" spans="1:4" ht="48" x14ac:dyDescent="0.25">
      <c r="A361" s="186" t="s">
        <v>153</v>
      </c>
      <c r="B361" s="69">
        <v>880708.58379628044</v>
      </c>
      <c r="C361" s="69">
        <v>507425.64989195968</v>
      </c>
      <c r="D361" s="69">
        <v>373282.93390432076</v>
      </c>
    </row>
    <row r="362" spans="1:4" x14ac:dyDescent="0.25">
      <c r="A362" s="186" t="s">
        <v>154</v>
      </c>
      <c r="B362" s="69">
        <v>122839.15190266825</v>
      </c>
      <c r="C362" s="69">
        <v>81028.981427021543</v>
      </c>
      <c r="D362" s="69">
        <v>41810.170475646708</v>
      </c>
    </row>
    <row r="363" spans="1:4" x14ac:dyDescent="0.25">
      <c r="A363" s="186" t="s">
        <v>155</v>
      </c>
      <c r="B363" s="69">
        <v>109501.13481035746</v>
      </c>
      <c r="C363" s="69">
        <v>56906.548297817892</v>
      </c>
      <c r="D363" s="69">
        <v>52594.586512539565</v>
      </c>
    </row>
    <row r="364" spans="1:4" x14ac:dyDescent="0.25">
      <c r="A364" s="186" t="s">
        <v>156</v>
      </c>
      <c r="B364" s="69">
        <v>10396.888895602908</v>
      </c>
      <c r="C364" s="69">
        <v>7466.7490424104453</v>
      </c>
      <c r="D364" s="69">
        <v>2930.1398531924624</v>
      </c>
    </row>
    <row r="365" spans="1:4" x14ac:dyDescent="0.25">
      <c r="A365" s="54" t="s">
        <v>157</v>
      </c>
      <c r="B365" s="69">
        <v>223673.83679410408</v>
      </c>
      <c r="C365" s="69">
        <v>118814.85855170683</v>
      </c>
      <c r="D365" s="69">
        <v>104858.97824239725</v>
      </c>
    </row>
    <row r="366" spans="1:4" x14ac:dyDescent="0.25">
      <c r="A366" s="187" t="s">
        <v>115</v>
      </c>
      <c r="B366" s="77">
        <f>+B367+B368</f>
        <v>2531224.3223314709</v>
      </c>
      <c r="C366" s="77">
        <f t="shared" ref="C366:D366" si="12">+C367+C368</f>
        <v>1280791.9613620655</v>
      </c>
      <c r="D366" s="77">
        <f t="shared" si="12"/>
        <v>1250432.3609694054</v>
      </c>
    </row>
    <row r="367" spans="1:4" ht="24" x14ac:dyDescent="0.25">
      <c r="A367" s="73" t="s">
        <v>158</v>
      </c>
      <c r="B367" s="69">
        <v>1956488.3890769081</v>
      </c>
      <c r="C367" s="69">
        <v>881869.28222751606</v>
      </c>
      <c r="D367" s="69">
        <v>1074619.1068493919</v>
      </c>
    </row>
    <row r="368" spans="1:4" x14ac:dyDescent="0.25">
      <c r="A368" s="73" t="s">
        <v>159</v>
      </c>
      <c r="B368" s="69">
        <v>574735.9332545629</v>
      </c>
      <c r="C368" s="69">
        <v>398922.67913454951</v>
      </c>
      <c r="D368" s="69">
        <v>175813.25412001339</v>
      </c>
    </row>
    <row r="369" spans="1:4" ht="24" x14ac:dyDescent="0.25">
      <c r="A369" s="75" t="s">
        <v>116</v>
      </c>
      <c r="B369" s="77">
        <f>+B370+B371+B372</f>
        <v>867044.21885536273</v>
      </c>
      <c r="C369" s="77">
        <f t="shared" ref="C369:D369" si="13">+C370+C371+C372</f>
        <v>326768.22306345752</v>
      </c>
      <c r="D369" s="77">
        <f t="shared" si="13"/>
        <v>540275.99579190509</v>
      </c>
    </row>
    <row r="370" spans="1:4" x14ac:dyDescent="0.25">
      <c r="A370" s="73" t="s">
        <v>160</v>
      </c>
      <c r="B370" s="69">
        <v>321057.34013536276</v>
      </c>
      <c r="C370" s="69">
        <v>128122.48407523506</v>
      </c>
      <c r="D370" s="69">
        <v>192934.8560601277</v>
      </c>
    </row>
    <row r="371" spans="1:4" x14ac:dyDescent="0.25">
      <c r="A371" s="73" t="s">
        <v>161</v>
      </c>
      <c r="B371" s="69">
        <v>309106.83826699998</v>
      </c>
      <c r="C371" s="69">
        <v>45906.628473308163</v>
      </c>
      <c r="D371" s="69">
        <v>263200.20979369181</v>
      </c>
    </row>
    <row r="372" spans="1:4" ht="24" x14ac:dyDescent="0.25">
      <c r="A372" s="73" t="s">
        <v>162</v>
      </c>
      <c r="B372" s="69">
        <v>236880.04045299999</v>
      </c>
      <c r="C372" s="69">
        <v>152739.11051491433</v>
      </c>
      <c r="D372" s="69">
        <v>84140.929938085668</v>
      </c>
    </row>
    <row r="373" spans="1:4" x14ac:dyDescent="0.25">
      <c r="A373" s="75" t="s">
        <v>73</v>
      </c>
      <c r="B373" s="77">
        <f>+B374+B375+B376</f>
        <v>10330587.900774516</v>
      </c>
      <c r="C373" s="77">
        <f t="shared" ref="C373:D373" si="14">+C374+C375+C376</f>
        <v>6293131.0729479538</v>
      </c>
      <c r="D373" s="77">
        <f t="shared" si="14"/>
        <v>4037456.8278265623</v>
      </c>
    </row>
    <row r="374" spans="1:4" x14ac:dyDescent="0.25">
      <c r="A374" s="73" t="s">
        <v>163</v>
      </c>
      <c r="B374" s="69">
        <v>6197960.1434510844</v>
      </c>
      <c r="C374" s="69">
        <v>3575066.1280272007</v>
      </c>
      <c r="D374" s="69">
        <v>2622894.0154238837</v>
      </c>
    </row>
    <row r="375" spans="1:4" x14ac:dyDescent="0.25">
      <c r="A375" s="73" t="s">
        <v>164</v>
      </c>
      <c r="B375" s="69">
        <v>1681969.6054234514</v>
      </c>
      <c r="C375" s="69">
        <v>1084768.6468122317</v>
      </c>
      <c r="D375" s="69">
        <v>597200.95861121966</v>
      </c>
    </row>
    <row r="376" spans="1:4" ht="24" x14ac:dyDescent="0.25">
      <c r="A376" s="73" t="s">
        <v>165</v>
      </c>
      <c r="B376" s="69">
        <v>2450658.1518999804</v>
      </c>
      <c r="C376" s="69">
        <v>1633296.2981085212</v>
      </c>
      <c r="D376" s="69">
        <v>817361.85379145923</v>
      </c>
    </row>
    <row r="377" spans="1:4" ht="24" x14ac:dyDescent="0.25">
      <c r="A377" s="75" t="s">
        <v>74</v>
      </c>
      <c r="B377" s="77">
        <f>SUM(B378:B379)</f>
        <v>12631517.290716112</v>
      </c>
      <c r="C377" s="77">
        <f t="shared" ref="C377:D377" si="15">SUM(C378:C379)</f>
        <v>6112113.2370125158</v>
      </c>
      <c r="D377" s="77">
        <f t="shared" si="15"/>
        <v>6519404.0537035968</v>
      </c>
    </row>
    <row r="378" spans="1:4" x14ac:dyDescent="0.25">
      <c r="A378" s="73" t="s">
        <v>166</v>
      </c>
      <c r="B378" s="69">
        <v>11854072.471491106</v>
      </c>
      <c r="C378" s="69">
        <v>5689954.7863157308</v>
      </c>
      <c r="D378" s="69">
        <v>6164117.6851753751</v>
      </c>
    </row>
    <row r="379" spans="1:4" x14ac:dyDescent="0.25">
      <c r="A379" s="73" t="s">
        <v>167</v>
      </c>
      <c r="B379" s="69">
        <v>777444.81922500674</v>
      </c>
      <c r="C379" s="69">
        <v>422158.45069678535</v>
      </c>
      <c r="D379" s="69">
        <v>355286.36852822138</v>
      </c>
    </row>
    <row r="380" spans="1:4" x14ac:dyDescent="0.25">
      <c r="A380" s="184" t="s">
        <v>75</v>
      </c>
      <c r="B380" s="77">
        <f>SUM(B381:B384)</f>
        <v>4804318.3287552744</v>
      </c>
      <c r="C380" s="77">
        <f t="shared" ref="C380:D380" si="16">SUM(C381:C384)</f>
        <v>2360164.9856368429</v>
      </c>
      <c r="D380" s="77">
        <f t="shared" si="16"/>
        <v>2444153.343118432</v>
      </c>
    </row>
    <row r="381" spans="1:4" x14ac:dyDescent="0.25">
      <c r="A381" s="73" t="s">
        <v>168</v>
      </c>
      <c r="B381" s="69">
        <v>3837300.9425010304</v>
      </c>
      <c r="C381" s="69">
        <v>1876440.1608830038</v>
      </c>
      <c r="D381" s="69">
        <v>1960860.7816180266</v>
      </c>
    </row>
    <row r="382" spans="1:4" x14ac:dyDescent="0.25">
      <c r="A382" s="73" t="s">
        <v>169</v>
      </c>
      <c r="B382" s="69">
        <v>155954.545735308</v>
      </c>
      <c r="C382" s="69">
        <v>91545.318346625805</v>
      </c>
      <c r="D382" s="69">
        <v>64409.227388682193</v>
      </c>
    </row>
    <row r="383" spans="1:4" x14ac:dyDescent="0.25">
      <c r="A383" s="73" t="s">
        <v>170</v>
      </c>
      <c r="B383" s="69">
        <v>686804.38838538842</v>
      </c>
      <c r="C383" s="69">
        <v>319810.46345165611</v>
      </c>
      <c r="D383" s="69">
        <v>366993.92493373231</v>
      </c>
    </row>
    <row r="384" spans="1:4" x14ac:dyDescent="0.25">
      <c r="A384" s="73" t="s">
        <v>171</v>
      </c>
      <c r="B384" s="69">
        <v>124258.45213354746</v>
      </c>
      <c r="C384" s="69">
        <v>72369.042955556826</v>
      </c>
      <c r="D384" s="69">
        <v>51889.40917799063</v>
      </c>
    </row>
    <row r="385" spans="1:4" x14ac:dyDescent="0.25">
      <c r="A385" s="184" t="s">
        <v>76</v>
      </c>
      <c r="B385" s="77">
        <f>+B386</f>
        <v>5307801.5120514277</v>
      </c>
      <c r="C385" s="77">
        <f t="shared" ref="C385:D385" si="17">+C386</f>
        <v>2746000.3393768901</v>
      </c>
      <c r="D385" s="77">
        <f t="shared" si="17"/>
        <v>2561801.1726745376</v>
      </c>
    </row>
    <row r="386" spans="1:4" x14ac:dyDescent="0.25">
      <c r="A386" s="73" t="s">
        <v>172</v>
      </c>
      <c r="B386" s="69">
        <v>5307801.5120514277</v>
      </c>
      <c r="C386" s="69">
        <v>2746000.3393768901</v>
      </c>
      <c r="D386" s="69">
        <v>2561801.1726745376</v>
      </c>
    </row>
    <row r="387" spans="1:4" x14ac:dyDescent="0.25">
      <c r="A387" s="187" t="s">
        <v>77</v>
      </c>
      <c r="B387" s="77">
        <f>+B388</f>
        <v>5706428.9526652964</v>
      </c>
      <c r="C387" s="77">
        <f t="shared" ref="C387:D387" si="18">+C388</f>
        <v>2862472.3792884266</v>
      </c>
      <c r="D387" s="77">
        <f t="shared" si="18"/>
        <v>2843956.5733768698</v>
      </c>
    </row>
    <row r="388" spans="1:4" x14ac:dyDescent="0.25">
      <c r="A388" s="73" t="s">
        <v>173</v>
      </c>
      <c r="B388" s="69">
        <v>5706428.9526652964</v>
      </c>
      <c r="C388" s="69">
        <v>2862472.3792884266</v>
      </c>
      <c r="D388" s="69">
        <v>2843956.5733768698</v>
      </c>
    </row>
    <row r="389" spans="1:4" x14ac:dyDescent="0.25">
      <c r="A389" s="184" t="s">
        <v>78</v>
      </c>
      <c r="B389" s="77">
        <f>+B390</f>
        <v>7798480.4487987254</v>
      </c>
      <c r="C389" s="77">
        <f t="shared" ref="C389:D389" si="19">+C390</f>
        <v>3377950.9864279116</v>
      </c>
      <c r="D389" s="77">
        <f t="shared" si="19"/>
        <v>4420529.4623708138</v>
      </c>
    </row>
    <row r="390" spans="1:4" x14ac:dyDescent="0.25">
      <c r="A390" s="73" t="s">
        <v>174</v>
      </c>
      <c r="B390" s="69">
        <v>7798480.4487987254</v>
      </c>
      <c r="C390" s="69">
        <v>3377950.9864279116</v>
      </c>
      <c r="D390" s="69">
        <v>4420529.4623708138</v>
      </c>
    </row>
    <row r="391" spans="1:4" x14ac:dyDescent="0.25">
      <c r="A391" s="184" t="s">
        <v>96</v>
      </c>
      <c r="B391" s="77">
        <f>+B392</f>
        <v>7692674.8486618167</v>
      </c>
      <c r="C391" s="77">
        <f t="shared" ref="C391:D391" si="20">+C392</f>
        <v>846194.2333527999</v>
      </c>
      <c r="D391" s="77">
        <f t="shared" si="20"/>
        <v>6846480.6153090168</v>
      </c>
    </row>
    <row r="392" spans="1:4" x14ac:dyDescent="0.25">
      <c r="A392" s="73" t="s">
        <v>175</v>
      </c>
      <c r="B392" s="69">
        <v>7692674.8486618167</v>
      </c>
      <c r="C392" s="69">
        <v>846194.2333527999</v>
      </c>
      <c r="D392" s="69">
        <v>6846480.6153090168</v>
      </c>
    </row>
    <row r="393" spans="1:4" x14ac:dyDescent="0.25">
      <c r="A393" s="184" t="s">
        <v>117</v>
      </c>
      <c r="B393" s="77">
        <f>+B394</f>
        <v>4707554.7501951084</v>
      </c>
      <c r="C393" s="77">
        <f t="shared" ref="C393:D393" si="21">+C394</f>
        <v>1600988.8401922048</v>
      </c>
      <c r="D393" s="77">
        <f t="shared" si="21"/>
        <v>3106565.9100029035</v>
      </c>
    </row>
    <row r="394" spans="1:4" x14ac:dyDescent="0.25">
      <c r="A394" s="70" t="s">
        <v>176</v>
      </c>
      <c r="B394" s="69">
        <v>4707554.7501951084</v>
      </c>
      <c r="C394" s="69">
        <v>1600988.8401922048</v>
      </c>
      <c r="D394" s="69">
        <v>3106565.9100029035</v>
      </c>
    </row>
    <row r="395" spans="1:4" x14ac:dyDescent="0.25">
      <c r="A395" s="184" t="s">
        <v>118</v>
      </c>
      <c r="B395" s="77">
        <f>+B396</f>
        <v>5257090.7962073442</v>
      </c>
      <c r="C395" s="77">
        <f t="shared" ref="C395:D395" si="22">+C396</f>
        <v>1280781.7825198716</v>
      </c>
      <c r="D395" s="77">
        <f t="shared" si="22"/>
        <v>3976309.0136874728</v>
      </c>
    </row>
    <row r="396" spans="1:4" x14ac:dyDescent="0.25">
      <c r="A396" s="70" t="s">
        <v>177</v>
      </c>
      <c r="B396" s="69">
        <v>5257090.7962073442</v>
      </c>
      <c r="C396" s="69">
        <v>1280781.7825198716</v>
      </c>
      <c r="D396" s="69">
        <v>3976309.0136874728</v>
      </c>
    </row>
    <row r="397" spans="1:4" ht="24" x14ac:dyDescent="0.25">
      <c r="A397" s="184" t="s">
        <v>81</v>
      </c>
      <c r="B397" s="77">
        <f>+B398</f>
        <v>4355350.2217368251</v>
      </c>
      <c r="C397" s="77">
        <f t="shared" ref="C397:D397" si="23">+C398</f>
        <v>1556015.7406153847</v>
      </c>
      <c r="D397" s="77">
        <f t="shared" si="23"/>
        <v>2799334.4811214404</v>
      </c>
    </row>
    <row r="398" spans="1:4" ht="24" x14ac:dyDescent="0.25">
      <c r="A398" s="70" t="s">
        <v>178</v>
      </c>
      <c r="B398" s="69">
        <v>4355350.2217368251</v>
      </c>
      <c r="C398" s="69">
        <v>1556015.7406153847</v>
      </c>
      <c r="D398" s="69">
        <v>2799334.4811214404</v>
      </c>
    </row>
    <row r="399" spans="1:4" x14ac:dyDescent="0.25">
      <c r="A399" s="184" t="s">
        <v>82</v>
      </c>
      <c r="B399" s="77">
        <f>+B400+B401</f>
        <v>4021506.1677329689</v>
      </c>
      <c r="C399" s="77">
        <f t="shared" ref="C399:D399" si="24">+C400+C401</f>
        <v>1372826.8044159529</v>
      </c>
      <c r="D399" s="77">
        <f t="shared" si="24"/>
        <v>2648679.363317016</v>
      </c>
    </row>
    <row r="400" spans="1:4" x14ac:dyDescent="0.25">
      <c r="A400" s="70" t="s">
        <v>179</v>
      </c>
      <c r="B400" s="69">
        <v>1580848.4235961311</v>
      </c>
      <c r="C400" s="69">
        <v>424544.40849219839</v>
      </c>
      <c r="D400" s="69">
        <v>1156304.0151039327</v>
      </c>
    </row>
    <row r="401" spans="1:4" x14ac:dyDescent="0.25">
      <c r="A401" s="70" t="s">
        <v>180</v>
      </c>
      <c r="B401" s="69">
        <v>2440657.7441368378</v>
      </c>
      <c r="C401" s="69">
        <v>948282.39592375443</v>
      </c>
      <c r="D401" s="69">
        <v>1492375.3482130833</v>
      </c>
    </row>
    <row r="402" spans="1:4" x14ac:dyDescent="0.25">
      <c r="A402" s="184" t="s">
        <v>83</v>
      </c>
      <c r="B402" s="77">
        <f>+B403</f>
        <v>5650089.5118645262</v>
      </c>
      <c r="C402" s="77">
        <f t="shared" ref="C402:D402" si="25">+C403</f>
        <v>2899102.5954231392</v>
      </c>
      <c r="D402" s="77">
        <f t="shared" si="25"/>
        <v>2750986.916441387</v>
      </c>
    </row>
    <row r="403" spans="1:4" x14ac:dyDescent="0.25">
      <c r="A403" s="70" t="s">
        <v>181</v>
      </c>
      <c r="B403" s="69">
        <v>5650089.5118645262</v>
      </c>
      <c r="C403" s="69">
        <v>2899102.5954231392</v>
      </c>
      <c r="D403" s="69">
        <v>2750986.916441387</v>
      </c>
    </row>
    <row r="404" spans="1:4" ht="24" x14ac:dyDescent="0.25">
      <c r="A404" s="184" t="s">
        <v>119</v>
      </c>
      <c r="B404" s="77">
        <f>+B405</f>
        <v>2853371.1637505144</v>
      </c>
      <c r="C404" s="77">
        <f t="shared" ref="C404:D404" si="26">+C405</f>
        <v>1241216.4562314737</v>
      </c>
      <c r="D404" s="77">
        <f t="shared" si="26"/>
        <v>1612154.7075190407</v>
      </c>
    </row>
    <row r="405" spans="1:4" ht="24" x14ac:dyDescent="0.25">
      <c r="A405" s="70" t="s">
        <v>182</v>
      </c>
      <c r="B405" s="69">
        <v>2853371.1637505144</v>
      </c>
      <c r="C405" s="69">
        <v>1241216.4562314737</v>
      </c>
      <c r="D405" s="69">
        <v>1612154.7075190407</v>
      </c>
    </row>
    <row r="406" spans="1:4" x14ac:dyDescent="0.25">
      <c r="A406" s="184" t="s">
        <v>120</v>
      </c>
      <c r="B406" s="77">
        <f>+B407</f>
        <v>250952.47867491396</v>
      </c>
      <c r="C406" s="77">
        <f t="shared" ref="C406:D406" si="27">+C407</f>
        <v>0</v>
      </c>
      <c r="D406" s="77">
        <f t="shared" si="27"/>
        <v>250952.47867491396</v>
      </c>
    </row>
    <row r="407" spans="1:4" x14ac:dyDescent="0.25">
      <c r="A407" s="70" t="s">
        <v>183</v>
      </c>
      <c r="B407" s="69">
        <v>250952.47867491396</v>
      </c>
      <c r="C407" s="69">
        <v>0</v>
      </c>
      <c r="D407" s="69">
        <v>250952.47867491396</v>
      </c>
    </row>
    <row r="408" spans="1:4" x14ac:dyDescent="0.25">
      <c r="A408" s="184" t="s">
        <v>85</v>
      </c>
      <c r="B408" s="77">
        <f>+B406+B404+B402+B399+B397+B395+B393+B391+B389+B387+B385+B380+B377+B373+B369+B366+B345+B343+B337</f>
        <v>108203758.42812555</v>
      </c>
      <c r="C408" s="77">
        <f>+C406+C404+C402+C399+C397+C395+C393+C391+C389+C387+C385+C380+C377+C373+C369+C366+C345+C343+C337</f>
        <v>51532418.538788974</v>
      </c>
      <c r="D408" s="77">
        <f>+D406+D404+D402+D399+D397+D395+D393+D391+D389+D387+D385+D380+D377+D373+D369+D366+D345+D343+D337</f>
        <v>56671339.889336571</v>
      </c>
    </row>
    <row r="409" spans="1:4" x14ac:dyDescent="0.25">
      <c r="A409" s="70"/>
      <c r="B409" s="5"/>
      <c r="C409" s="5"/>
      <c r="D409" s="5"/>
    </row>
    <row r="410" spans="1:4" x14ac:dyDescent="0.25">
      <c r="A410" s="70" t="s">
        <v>57</v>
      </c>
      <c r="B410" s="5"/>
      <c r="C410" s="5"/>
      <c r="D410" s="5">
        <v>5667133.9889336573</v>
      </c>
    </row>
    <row r="411" spans="1:4" x14ac:dyDescent="0.25">
      <c r="A411" s="70"/>
      <c r="B411" s="5"/>
      <c r="C411" s="5"/>
      <c r="D411" s="5"/>
    </row>
    <row r="412" spans="1:4" x14ac:dyDescent="0.25">
      <c r="A412" s="184" t="s">
        <v>86</v>
      </c>
      <c r="B412" s="200"/>
      <c r="C412" s="200"/>
      <c r="D412" s="200">
        <f>+D408+D410</f>
        <v>62338473.878270231</v>
      </c>
    </row>
    <row r="413" spans="1:4" x14ac:dyDescent="0.25">
      <c r="A413" s="188"/>
      <c r="B413" s="201"/>
      <c r="C413" s="201"/>
      <c r="D413" s="201"/>
    </row>
    <row r="414" spans="1:4" x14ac:dyDescent="0.25">
      <c r="A414" s="29" t="s">
        <v>9</v>
      </c>
      <c r="B414" s="29"/>
      <c r="C414" s="29"/>
      <c r="D414" s="29"/>
    </row>
    <row r="416" spans="1:4" x14ac:dyDescent="0.25">
      <c r="A416" s="177" t="s">
        <v>200</v>
      </c>
      <c r="B416" s="196"/>
      <c r="C416" s="196"/>
      <c r="D416" s="196"/>
    </row>
    <row r="417" spans="1:4" ht="27" customHeight="1" x14ac:dyDescent="0.25">
      <c r="A417" s="161" t="s">
        <v>199</v>
      </c>
      <c r="B417" s="161"/>
      <c r="C417" s="161"/>
      <c r="D417" s="161"/>
    </row>
    <row r="418" spans="1:4" x14ac:dyDescent="0.25">
      <c r="A418" s="178">
        <v>2016</v>
      </c>
      <c r="B418" s="197"/>
      <c r="C418" s="197"/>
      <c r="D418" s="197"/>
    </row>
    <row r="419" spans="1:4" x14ac:dyDescent="0.25">
      <c r="A419" s="177"/>
      <c r="B419" s="198"/>
      <c r="C419" s="198"/>
      <c r="D419" s="199" t="s">
        <v>108</v>
      </c>
    </row>
    <row r="420" spans="1:4" ht="24" x14ac:dyDescent="0.25">
      <c r="A420" s="12" t="s">
        <v>109</v>
      </c>
      <c r="B420" s="181" t="s">
        <v>51</v>
      </c>
      <c r="C420" s="181" t="s">
        <v>110</v>
      </c>
      <c r="D420" s="181" t="s">
        <v>111</v>
      </c>
    </row>
    <row r="421" spans="1:4" x14ac:dyDescent="0.25">
      <c r="A421" s="182"/>
      <c r="B421" s="183"/>
      <c r="C421" s="183"/>
      <c r="D421" s="183"/>
    </row>
    <row r="422" spans="1:4" x14ac:dyDescent="0.25">
      <c r="A422" s="184" t="s">
        <v>69</v>
      </c>
      <c r="B422" s="200">
        <f>SUM(B423:B427)</f>
        <v>560620.18290110177</v>
      </c>
      <c r="C422" s="200">
        <f t="shared" ref="C422:D422" si="28">SUM(C423:C427)</f>
        <v>328489.11253532494</v>
      </c>
      <c r="D422" s="200">
        <f t="shared" si="28"/>
        <v>232131.07036577689</v>
      </c>
    </row>
    <row r="423" spans="1:4" x14ac:dyDescent="0.25">
      <c r="A423" s="73" t="s">
        <v>132</v>
      </c>
      <c r="B423" s="5">
        <v>62125.2413587228</v>
      </c>
      <c r="C423" s="5">
        <v>21509.990594277726</v>
      </c>
      <c r="D423" s="5">
        <v>40615.250764445074</v>
      </c>
    </row>
    <row r="424" spans="1:4" x14ac:dyDescent="0.25">
      <c r="A424" s="73" t="s">
        <v>133</v>
      </c>
      <c r="B424" s="5">
        <v>438057.8388693328</v>
      </c>
      <c r="C424" s="5">
        <v>279764.25125289778</v>
      </c>
      <c r="D424" s="5">
        <v>158293.58761643502</v>
      </c>
    </row>
    <row r="425" spans="1:4" x14ac:dyDescent="0.25">
      <c r="A425" s="73" t="s">
        <v>134</v>
      </c>
      <c r="B425" s="5">
        <v>45216.550452616226</v>
      </c>
      <c r="C425" s="5">
        <v>20799.613208203464</v>
      </c>
      <c r="D425" s="5">
        <v>24416.937244412762</v>
      </c>
    </row>
    <row r="426" spans="1:4" x14ac:dyDescent="0.25">
      <c r="A426" s="73" t="s">
        <v>135</v>
      </c>
      <c r="B426" s="5">
        <v>15160.83422043001</v>
      </c>
      <c r="C426" s="5">
        <v>6387.5822282528989</v>
      </c>
      <c r="D426" s="5">
        <v>8773.2519921771109</v>
      </c>
    </row>
    <row r="427" spans="1:4" x14ac:dyDescent="0.25">
      <c r="A427" s="73" t="s">
        <v>136</v>
      </c>
      <c r="B427" s="69">
        <v>59.717999999999996</v>
      </c>
      <c r="C427" s="69">
        <v>27.675251693072823</v>
      </c>
      <c r="D427" s="69">
        <v>32.042748306927173</v>
      </c>
    </row>
    <row r="428" spans="1:4" x14ac:dyDescent="0.25">
      <c r="A428" s="184" t="s">
        <v>70</v>
      </c>
      <c r="B428" s="77">
        <f>+B429</f>
        <v>116927.24613984699</v>
      </c>
      <c r="C428" s="77">
        <f t="shared" ref="C428:D428" si="29">+C429</f>
        <v>49916.309755607188</v>
      </c>
      <c r="D428" s="77">
        <f t="shared" si="29"/>
        <v>67010.936384239802</v>
      </c>
    </row>
    <row r="429" spans="1:4" x14ac:dyDescent="0.25">
      <c r="A429" s="73" t="s">
        <v>137</v>
      </c>
      <c r="B429" s="69">
        <v>116927.24613984699</v>
      </c>
      <c r="C429" s="69">
        <v>49916.309755607188</v>
      </c>
      <c r="D429" s="69">
        <v>67010.936384239802</v>
      </c>
    </row>
    <row r="430" spans="1:4" x14ac:dyDescent="0.25">
      <c r="A430" s="184" t="s">
        <v>71</v>
      </c>
      <c r="B430" s="77">
        <f>SUM(B431:B450)</f>
        <v>23194689.972174589</v>
      </c>
      <c r="C430" s="77">
        <f>SUM(C431:C450)</f>
        <v>15236597.241585324</v>
      </c>
      <c r="D430" s="77">
        <f>SUM(D431:D450)</f>
        <v>7958092.7305892752</v>
      </c>
    </row>
    <row r="431" spans="1:4" x14ac:dyDescent="0.25">
      <c r="A431" s="185" t="s">
        <v>138</v>
      </c>
      <c r="B431" s="69">
        <v>6833370.9529954949</v>
      </c>
      <c r="C431" s="69">
        <v>5101794.753506436</v>
      </c>
      <c r="D431" s="69">
        <v>1731576.1994890589</v>
      </c>
    </row>
    <row r="432" spans="1:4" x14ac:dyDescent="0.25">
      <c r="A432" s="186" t="s">
        <v>139</v>
      </c>
      <c r="B432" s="69">
        <v>1284819.4804229373</v>
      </c>
      <c r="C432" s="69">
        <v>653088.81016465614</v>
      </c>
      <c r="D432" s="69">
        <v>631730.67025828117</v>
      </c>
    </row>
    <row r="433" spans="1:4" x14ac:dyDescent="0.25">
      <c r="A433" s="186" t="s">
        <v>140</v>
      </c>
      <c r="B433" s="69">
        <v>353482.68822198594</v>
      </c>
      <c r="C433" s="69">
        <v>207748.5974637988</v>
      </c>
      <c r="D433" s="69">
        <v>145734.09075818714</v>
      </c>
    </row>
    <row r="434" spans="1:4" x14ac:dyDescent="0.25">
      <c r="A434" s="186" t="s">
        <v>141</v>
      </c>
      <c r="B434" s="69">
        <v>4257966.2172465483</v>
      </c>
      <c r="C434" s="69">
        <v>2361715.2416607132</v>
      </c>
      <c r="D434" s="69">
        <v>1896250.9755858351</v>
      </c>
    </row>
    <row r="435" spans="1:4" ht="48" x14ac:dyDescent="0.25">
      <c r="A435" s="186" t="s">
        <v>142</v>
      </c>
      <c r="B435" s="69">
        <v>501471.60374931566</v>
      </c>
      <c r="C435" s="69">
        <v>306650.39658748056</v>
      </c>
      <c r="D435" s="69">
        <v>194821.2071618351</v>
      </c>
    </row>
    <row r="436" spans="1:4" ht="36" x14ac:dyDescent="0.25">
      <c r="A436" s="186" t="s">
        <v>143</v>
      </c>
      <c r="B436" s="69">
        <v>385942.54749309493</v>
      </c>
      <c r="C436" s="69">
        <v>234825.45838878356</v>
      </c>
      <c r="D436" s="69">
        <v>151117.08910431137</v>
      </c>
    </row>
    <row r="437" spans="1:4" x14ac:dyDescent="0.25">
      <c r="A437" s="186" t="s">
        <v>144</v>
      </c>
      <c r="B437" s="69">
        <v>475918.48453511496</v>
      </c>
      <c r="C437" s="69">
        <v>333448.32720985363</v>
      </c>
      <c r="D437" s="69">
        <v>142470.15732526133</v>
      </c>
    </row>
    <row r="438" spans="1:4" ht="24" x14ac:dyDescent="0.25">
      <c r="A438" s="186" t="s">
        <v>145</v>
      </c>
      <c r="B438" s="69">
        <v>434106.7008373756</v>
      </c>
      <c r="C438" s="69">
        <v>235486.37353861504</v>
      </c>
      <c r="D438" s="69">
        <v>198620.32729876056</v>
      </c>
    </row>
    <row r="439" spans="1:4" ht="24" x14ac:dyDescent="0.25">
      <c r="A439" s="186" t="s">
        <v>146</v>
      </c>
      <c r="B439" s="69">
        <v>2297940.5922946045</v>
      </c>
      <c r="C439" s="69">
        <v>1721616.5894258076</v>
      </c>
      <c r="D439" s="69">
        <v>576324.00286879693</v>
      </c>
    </row>
    <row r="440" spans="1:4" x14ac:dyDescent="0.25">
      <c r="A440" s="186" t="s">
        <v>147</v>
      </c>
      <c r="B440" s="69">
        <v>791488.99439001759</v>
      </c>
      <c r="C440" s="69">
        <v>496796.83829145023</v>
      </c>
      <c r="D440" s="69">
        <v>294692.15609856736</v>
      </c>
    </row>
    <row r="441" spans="1:4" ht="24" x14ac:dyDescent="0.25">
      <c r="A441" s="186" t="s">
        <v>148</v>
      </c>
      <c r="B441" s="69">
        <v>211627.74197511407</v>
      </c>
      <c r="C441" s="69">
        <v>124332.52861349905</v>
      </c>
      <c r="D441" s="69">
        <v>87295.213361615024</v>
      </c>
    </row>
    <row r="442" spans="1:4" x14ac:dyDescent="0.25">
      <c r="A442" s="186" t="s">
        <v>149</v>
      </c>
      <c r="B442" s="69">
        <v>608369.50225261785</v>
      </c>
      <c r="C442" s="69">
        <v>468723.20890719013</v>
      </c>
      <c r="D442" s="69">
        <v>139646.29334542772</v>
      </c>
    </row>
    <row r="443" spans="1:4" x14ac:dyDescent="0.25">
      <c r="A443" s="186" t="s">
        <v>150</v>
      </c>
      <c r="B443" s="69">
        <v>483754.59907505382</v>
      </c>
      <c r="C443" s="69">
        <v>247271.03022515788</v>
      </c>
      <c r="D443" s="69">
        <v>236483.56884989594</v>
      </c>
    </row>
    <row r="444" spans="1:4" x14ac:dyDescent="0.25">
      <c r="A444" s="186" t="s">
        <v>151</v>
      </c>
      <c r="B444" s="69">
        <v>2283609.7598776808</v>
      </c>
      <c r="C444" s="69">
        <v>1621671.2997678632</v>
      </c>
      <c r="D444" s="69">
        <v>661938.46010981756</v>
      </c>
    </row>
    <row r="445" spans="1:4" ht="24" x14ac:dyDescent="0.25">
      <c r="A445" s="186" t="s">
        <v>152</v>
      </c>
      <c r="B445" s="69">
        <v>631408.20445521723</v>
      </c>
      <c r="C445" s="69">
        <v>342627.0385825049</v>
      </c>
      <c r="D445" s="69">
        <v>288781.16587271233</v>
      </c>
    </row>
    <row r="446" spans="1:4" ht="48" x14ac:dyDescent="0.25">
      <c r="A446" s="186" t="s">
        <v>153</v>
      </c>
      <c r="B446" s="69">
        <v>876459.86288606434</v>
      </c>
      <c r="C446" s="69">
        <v>504977.72329201334</v>
      </c>
      <c r="D446" s="69">
        <v>371482.139594051</v>
      </c>
    </row>
    <row r="447" spans="1:4" x14ac:dyDescent="0.25">
      <c r="A447" s="186" t="s">
        <v>154</v>
      </c>
      <c r="B447" s="69">
        <v>130204.15137738139</v>
      </c>
      <c r="C447" s="69">
        <v>85887.191504207789</v>
      </c>
      <c r="D447" s="69">
        <v>44316.959873173604</v>
      </c>
    </row>
    <row r="448" spans="1:4" x14ac:dyDescent="0.25">
      <c r="A448" s="186" t="s">
        <v>155</v>
      </c>
      <c r="B448" s="69">
        <v>92455.690587458565</v>
      </c>
      <c r="C448" s="69">
        <v>48048.216403741419</v>
      </c>
      <c r="D448" s="69">
        <v>44407.474183717146</v>
      </c>
    </row>
    <row r="449" spans="1:4" x14ac:dyDescent="0.25">
      <c r="A449" s="186" t="s">
        <v>156</v>
      </c>
      <c r="B449" s="69">
        <v>8670.6899730529622</v>
      </c>
      <c r="C449" s="69">
        <v>6227.0422145909379</v>
      </c>
      <c r="D449" s="69">
        <v>2443.6477584620243</v>
      </c>
    </row>
    <row r="450" spans="1:4" x14ac:dyDescent="0.25">
      <c r="A450" s="54" t="s">
        <v>157</v>
      </c>
      <c r="B450" s="69">
        <v>251621.50752846547</v>
      </c>
      <c r="C450" s="69">
        <v>133660.57583695863</v>
      </c>
      <c r="D450" s="69">
        <v>117960.93169150685</v>
      </c>
    </row>
    <row r="451" spans="1:4" x14ac:dyDescent="0.25">
      <c r="A451" s="187" t="s">
        <v>115</v>
      </c>
      <c r="B451" s="77">
        <f>+B452+B453</f>
        <v>2479181.5911301752</v>
      </c>
      <c r="C451" s="77">
        <f t="shared" ref="C451:D451" si="30">+C452+C453</f>
        <v>1234316.9000236187</v>
      </c>
      <c r="D451" s="77">
        <f t="shared" si="30"/>
        <v>1244864.6911065564</v>
      </c>
    </row>
    <row r="452" spans="1:4" ht="24" x14ac:dyDescent="0.25">
      <c r="A452" s="73" t="s">
        <v>158</v>
      </c>
      <c r="B452" s="69">
        <v>1900730.6297910672</v>
      </c>
      <c r="C452" s="69">
        <v>832815.62979914958</v>
      </c>
      <c r="D452" s="69">
        <v>1067914.9999919175</v>
      </c>
    </row>
    <row r="453" spans="1:4" x14ac:dyDescent="0.25">
      <c r="A453" s="73" t="s">
        <v>159</v>
      </c>
      <c r="B453" s="69">
        <v>578450.96133910795</v>
      </c>
      <c r="C453" s="69">
        <v>401501.27022446902</v>
      </c>
      <c r="D453" s="69">
        <v>176949.69111463893</v>
      </c>
    </row>
    <row r="454" spans="1:4" ht="24" x14ac:dyDescent="0.25">
      <c r="A454" s="75" t="s">
        <v>116</v>
      </c>
      <c r="B454" s="77">
        <f>+B455+B456+B457</f>
        <v>855401.93612784916</v>
      </c>
      <c r="C454" s="77">
        <f t="shared" ref="C454:D454" si="31">+C455+C456+C457</f>
        <v>326569.45047834655</v>
      </c>
      <c r="D454" s="77">
        <f t="shared" si="31"/>
        <v>528832.4856495026</v>
      </c>
    </row>
    <row r="455" spans="1:4" x14ac:dyDescent="0.25">
      <c r="A455" s="73" t="s">
        <v>160</v>
      </c>
      <c r="B455" s="69">
        <v>311063.18108380039</v>
      </c>
      <c r="C455" s="69">
        <v>124134.17319161129</v>
      </c>
      <c r="D455" s="69">
        <v>186929.00789218908</v>
      </c>
    </row>
    <row r="456" spans="1:4" x14ac:dyDescent="0.25">
      <c r="A456" s="73" t="s">
        <v>161</v>
      </c>
      <c r="B456" s="69">
        <v>299329.64223220537</v>
      </c>
      <c r="C456" s="69">
        <v>44454.58002172289</v>
      </c>
      <c r="D456" s="69">
        <v>254875.06221048249</v>
      </c>
    </row>
    <row r="457" spans="1:4" ht="24" x14ac:dyDescent="0.25">
      <c r="A457" s="73" t="s">
        <v>162</v>
      </c>
      <c r="B457" s="69">
        <v>245009.11281184343</v>
      </c>
      <c r="C457" s="69">
        <v>157980.69726501234</v>
      </c>
      <c r="D457" s="69">
        <v>87028.415546831093</v>
      </c>
    </row>
    <row r="458" spans="1:4" x14ac:dyDescent="0.25">
      <c r="A458" s="75" t="s">
        <v>73</v>
      </c>
      <c r="B458" s="77">
        <f>+B459+B460+B461</f>
        <v>9240641.7647704985</v>
      </c>
      <c r="C458" s="77">
        <f t="shared" ref="C458:D458" si="32">+C459+C460+C461</f>
        <v>5696559.6805856973</v>
      </c>
      <c r="D458" s="77">
        <f t="shared" si="32"/>
        <v>3544082.0841848012</v>
      </c>
    </row>
    <row r="459" spans="1:4" x14ac:dyDescent="0.25">
      <c r="A459" s="73" t="s">
        <v>163</v>
      </c>
      <c r="B459" s="69">
        <v>4699678.5880320752</v>
      </c>
      <c r="C459" s="69">
        <v>2710837.3309630291</v>
      </c>
      <c r="D459" s="69">
        <v>1988841.2570690461</v>
      </c>
    </row>
    <row r="460" spans="1:4" x14ac:dyDescent="0.25">
      <c r="A460" s="73" t="s">
        <v>164</v>
      </c>
      <c r="B460" s="69">
        <v>1890344.0586707252</v>
      </c>
      <c r="C460" s="69">
        <v>1219157.563800049</v>
      </c>
      <c r="D460" s="69">
        <v>671186.49487067619</v>
      </c>
    </row>
    <row r="461" spans="1:4" ht="24" x14ac:dyDescent="0.25">
      <c r="A461" s="73" t="s">
        <v>165</v>
      </c>
      <c r="B461" s="69">
        <v>2650619.1180676981</v>
      </c>
      <c r="C461" s="69">
        <v>1766564.7858226192</v>
      </c>
      <c r="D461" s="69">
        <v>884054.33224507887</v>
      </c>
    </row>
    <row r="462" spans="1:4" ht="24" x14ac:dyDescent="0.25">
      <c r="A462" s="75" t="s">
        <v>74</v>
      </c>
      <c r="B462" s="77">
        <f>SUM(B463:B464)</f>
        <v>13389721.785868535</v>
      </c>
      <c r="C462" s="77">
        <f t="shared" ref="C462:D462" si="33">SUM(C463:C464)</f>
        <v>6479993.1015613945</v>
      </c>
      <c r="D462" s="77">
        <f t="shared" si="33"/>
        <v>6909728.6843071394</v>
      </c>
    </row>
    <row r="463" spans="1:4" x14ac:dyDescent="0.25">
      <c r="A463" s="73" t="s">
        <v>166</v>
      </c>
      <c r="B463" s="69">
        <v>12549717.744405432</v>
      </c>
      <c r="C463" s="69">
        <v>6023864.5173146073</v>
      </c>
      <c r="D463" s="69">
        <v>6525853.2270908244</v>
      </c>
    </row>
    <row r="464" spans="1:4" x14ac:dyDescent="0.25">
      <c r="A464" s="73" t="s">
        <v>167</v>
      </c>
      <c r="B464" s="69">
        <v>840004.04146310245</v>
      </c>
      <c r="C464" s="69">
        <v>456128.58424678713</v>
      </c>
      <c r="D464" s="69">
        <v>383875.45721631532</v>
      </c>
    </row>
    <row r="465" spans="1:4" x14ac:dyDescent="0.25">
      <c r="A465" s="184" t="s">
        <v>75</v>
      </c>
      <c r="B465" s="77">
        <f>SUM(B466:B469)</f>
        <v>4960363.3358417284</v>
      </c>
      <c r="C465" s="77">
        <f t="shared" ref="C465:D465" si="34">SUM(C466:C469)</f>
        <v>2434452.7012748872</v>
      </c>
      <c r="D465" s="77">
        <f t="shared" si="34"/>
        <v>2525910.6345668403</v>
      </c>
    </row>
    <row r="466" spans="1:4" x14ac:dyDescent="0.25">
      <c r="A466" s="73" t="s">
        <v>168</v>
      </c>
      <c r="B466" s="69">
        <v>3890059.4939901223</v>
      </c>
      <c r="C466" s="69">
        <v>1902239.0925611698</v>
      </c>
      <c r="D466" s="69">
        <v>1987820.4014289526</v>
      </c>
    </row>
    <row r="467" spans="1:4" x14ac:dyDescent="0.25">
      <c r="A467" s="73" t="s">
        <v>169</v>
      </c>
      <c r="B467" s="69">
        <v>157530.83230490307</v>
      </c>
      <c r="C467" s="69">
        <v>92470.598562978121</v>
      </c>
      <c r="D467" s="69">
        <v>65060.233741924952</v>
      </c>
    </row>
    <row r="468" spans="1:4" x14ac:dyDescent="0.25">
      <c r="A468" s="73" t="s">
        <v>170</v>
      </c>
      <c r="B468" s="69">
        <v>786783.07381621574</v>
      </c>
      <c r="C468" s="69">
        <v>366365.53832252085</v>
      </c>
      <c r="D468" s="69">
        <v>420417.53549369489</v>
      </c>
    </row>
    <row r="469" spans="1:4" x14ac:dyDescent="0.25">
      <c r="A469" s="73" t="s">
        <v>171</v>
      </c>
      <c r="B469" s="69">
        <v>125989.93573048686</v>
      </c>
      <c r="C469" s="69">
        <v>73377.471828218753</v>
      </c>
      <c r="D469" s="69">
        <v>52612.463902268108</v>
      </c>
    </row>
    <row r="470" spans="1:4" x14ac:dyDescent="0.25">
      <c r="A470" s="184" t="s">
        <v>76</v>
      </c>
      <c r="B470" s="77">
        <f>+B471</f>
        <v>5598157.1629137453</v>
      </c>
      <c r="C470" s="77">
        <f t="shared" ref="C470:D470" si="35">+C471</f>
        <v>2896216.3401066847</v>
      </c>
      <c r="D470" s="77">
        <f t="shared" si="35"/>
        <v>2701940.8228070606</v>
      </c>
    </row>
    <row r="471" spans="1:4" x14ac:dyDescent="0.25">
      <c r="A471" s="73" t="s">
        <v>172</v>
      </c>
      <c r="B471" s="69">
        <v>5598157.1629137453</v>
      </c>
      <c r="C471" s="69">
        <v>2896216.3401066847</v>
      </c>
      <c r="D471" s="69">
        <v>2701940.8228070606</v>
      </c>
    </row>
    <row r="472" spans="1:4" x14ac:dyDescent="0.25">
      <c r="A472" s="187" t="s">
        <v>77</v>
      </c>
      <c r="B472" s="77">
        <f>+B473</f>
        <v>5786871.7627236713</v>
      </c>
      <c r="C472" s="77">
        <f t="shared" ref="C472:D472" si="36">+C473</f>
        <v>2902824.2918092851</v>
      </c>
      <c r="D472" s="77">
        <f t="shared" si="36"/>
        <v>2884047.4709143862</v>
      </c>
    </row>
    <row r="473" spans="1:4" x14ac:dyDescent="0.25">
      <c r="A473" s="73" t="s">
        <v>173</v>
      </c>
      <c r="B473" s="69">
        <v>5786871.7627236713</v>
      </c>
      <c r="C473" s="69">
        <v>2902824.2918092851</v>
      </c>
      <c r="D473" s="69">
        <v>2884047.4709143862</v>
      </c>
    </row>
    <row r="474" spans="1:4" x14ac:dyDescent="0.25">
      <c r="A474" s="184" t="s">
        <v>78</v>
      </c>
      <c r="B474" s="77">
        <f>+B475</f>
        <v>8048706.7859711191</v>
      </c>
      <c r="C474" s="77">
        <f t="shared" ref="C474:D474" si="37">+C475</f>
        <v>3485177.37961083</v>
      </c>
      <c r="D474" s="77">
        <f t="shared" si="37"/>
        <v>4563529.4063602891</v>
      </c>
    </row>
    <row r="475" spans="1:4" x14ac:dyDescent="0.25">
      <c r="A475" s="73" t="s">
        <v>174</v>
      </c>
      <c r="B475" s="69">
        <v>8048706.7859711191</v>
      </c>
      <c r="C475" s="69">
        <v>3485177.37961083</v>
      </c>
      <c r="D475" s="69">
        <v>4563529.4063602891</v>
      </c>
    </row>
    <row r="476" spans="1:4" x14ac:dyDescent="0.25">
      <c r="A476" s="184" t="s">
        <v>79</v>
      </c>
      <c r="B476" s="77">
        <f>+B477</f>
        <v>7930061.0366058256</v>
      </c>
      <c r="C476" s="77">
        <f t="shared" ref="C476:D476" si="38">+C477</f>
        <v>872306.71402664087</v>
      </c>
      <c r="D476" s="77">
        <f t="shared" si="38"/>
        <v>7057754.3225791845</v>
      </c>
    </row>
    <row r="477" spans="1:4" x14ac:dyDescent="0.25">
      <c r="A477" s="73" t="s">
        <v>175</v>
      </c>
      <c r="B477" s="69">
        <v>7930061.0366058256</v>
      </c>
      <c r="C477" s="69">
        <v>872306.71402664087</v>
      </c>
      <c r="D477" s="69">
        <v>7057754.3225791845</v>
      </c>
    </row>
    <row r="478" spans="1:4" x14ac:dyDescent="0.25">
      <c r="A478" s="184" t="s">
        <v>117</v>
      </c>
      <c r="B478" s="77">
        <f>+B479</f>
        <v>4809259.4377170065</v>
      </c>
      <c r="C478" s="77">
        <f t="shared" ref="C478:D478" si="39">+C479</f>
        <v>1635577.5127320292</v>
      </c>
      <c r="D478" s="77">
        <f t="shared" si="39"/>
        <v>3173681.9249849776</v>
      </c>
    </row>
    <row r="479" spans="1:4" x14ac:dyDescent="0.25">
      <c r="A479" s="70" t="s">
        <v>176</v>
      </c>
      <c r="B479" s="69">
        <v>4809259.4377170065</v>
      </c>
      <c r="C479" s="69">
        <v>1635577.5127320292</v>
      </c>
      <c r="D479" s="69">
        <v>3173681.9249849776</v>
      </c>
    </row>
    <row r="480" spans="1:4" x14ac:dyDescent="0.25">
      <c r="A480" s="184" t="s">
        <v>118</v>
      </c>
      <c r="B480" s="77">
        <f>+B481</f>
        <v>5489746.1341034956</v>
      </c>
      <c r="C480" s="77">
        <f t="shared" ref="C480:D480" si="40">+C481</f>
        <v>1337463.4587424642</v>
      </c>
      <c r="D480" s="77">
        <f t="shared" si="40"/>
        <v>4152282.6753610317</v>
      </c>
    </row>
    <row r="481" spans="1:4" x14ac:dyDescent="0.25">
      <c r="A481" s="70" t="s">
        <v>177</v>
      </c>
      <c r="B481" s="69">
        <v>5489746.1341034956</v>
      </c>
      <c r="C481" s="69">
        <v>1337463.4587424642</v>
      </c>
      <c r="D481" s="69">
        <v>4152282.6753610317</v>
      </c>
    </row>
    <row r="482" spans="1:4" ht="24" x14ac:dyDescent="0.25">
      <c r="A482" s="184" t="s">
        <v>81</v>
      </c>
      <c r="B482" s="77">
        <f>+B483</f>
        <v>4312575.0716221426</v>
      </c>
      <c r="C482" s="77">
        <f t="shared" ref="C482:D482" si="41">+C483</f>
        <v>1421950.9528261796</v>
      </c>
      <c r="D482" s="77">
        <f t="shared" si="41"/>
        <v>2890624.118795963</v>
      </c>
    </row>
    <row r="483" spans="1:4" ht="24" x14ac:dyDescent="0.25">
      <c r="A483" s="70" t="s">
        <v>178</v>
      </c>
      <c r="B483" s="69">
        <v>4312575.0716221426</v>
      </c>
      <c r="C483" s="69">
        <v>1421950.9528261796</v>
      </c>
      <c r="D483" s="69">
        <v>2890624.118795963</v>
      </c>
    </row>
    <row r="484" spans="1:4" x14ac:dyDescent="0.25">
      <c r="A484" s="184" t="s">
        <v>82</v>
      </c>
      <c r="B484" s="77">
        <f>+B485+B486</f>
        <v>4101103.8483263152</v>
      </c>
      <c r="C484" s="77">
        <f t="shared" ref="C484:D484" si="42">+C485+C486</f>
        <v>1392354.2943962745</v>
      </c>
      <c r="D484" s="77">
        <f t="shared" si="42"/>
        <v>2708749.5539300404</v>
      </c>
    </row>
    <row r="485" spans="1:4" x14ac:dyDescent="0.25">
      <c r="A485" s="70" t="s">
        <v>179</v>
      </c>
      <c r="B485" s="69">
        <v>1594849.7493096555</v>
      </c>
      <c r="C485" s="69">
        <v>428160.90881181014</v>
      </c>
      <c r="D485" s="69">
        <v>1166688.8404978453</v>
      </c>
    </row>
    <row r="486" spans="1:4" x14ac:dyDescent="0.25">
      <c r="A486" s="70" t="s">
        <v>180</v>
      </c>
      <c r="B486" s="69">
        <v>2506254.0990166594</v>
      </c>
      <c r="C486" s="69">
        <v>964193.38558446441</v>
      </c>
      <c r="D486" s="69">
        <v>1542060.7134321951</v>
      </c>
    </row>
    <row r="487" spans="1:4" x14ac:dyDescent="0.25">
      <c r="A487" s="184" t="s">
        <v>83</v>
      </c>
      <c r="B487" s="77">
        <f>+B488</f>
        <v>5844726.9391769124</v>
      </c>
      <c r="C487" s="77">
        <f t="shared" ref="C487:D487" si="43">+C488</f>
        <v>2998972.4947411781</v>
      </c>
      <c r="D487" s="77">
        <f t="shared" si="43"/>
        <v>2845754.4444357343</v>
      </c>
    </row>
    <row r="488" spans="1:4" x14ac:dyDescent="0.25">
      <c r="A488" s="70" t="s">
        <v>181</v>
      </c>
      <c r="B488" s="69">
        <v>5844726.9391769124</v>
      </c>
      <c r="C488" s="69">
        <v>2998972.4947411781</v>
      </c>
      <c r="D488" s="69">
        <v>2845754.4444357343</v>
      </c>
    </row>
    <row r="489" spans="1:4" ht="24" x14ac:dyDescent="0.25">
      <c r="A489" s="184" t="s">
        <v>119</v>
      </c>
      <c r="B489" s="77">
        <f>+B490</f>
        <v>3020909.4952243031</v>
      </c>
      <c r="C489" s="77">
        <f t="shared" ref="C489:D489" si="44">+C490</f>
        <v>1314095.6304225719</v>
      </c>
      <c r="D489" s="77">
        <f t="shared" si="44"/>
        <v>1706813.8648017312</v>
      </c>
    </row>
    <row r="490" spans="1:4" ht="24" x14ac:dyDescent="0.25">
      <c r="A490" s="70" t="s">
        <v>182</v>
      </c>
      <c r="B490" s="69">
        <v>3020909.4952243031</v>
      </c>
      <c r="C490" s="69">
        <v>1314095.6304225719</v>
      </c>
      <c r="D490" s="69">
        <v>1706813.8648017312</v>
      </c>
    </row>
    <row r="491" spans="1:4" x14ac:dyDescent="0.25">
      <c r="A491" s="184" t="s">
        <v>120</v>
      </c>
      <c r="B491" s="77">
        <f>+B492</f>
        <v>239973.565857796</v>
      </c>
      <c r="C491" s="77">
        <f t="shared" ref="C491:D491" si="45">+C492</f>
        <v>0</v>
      </c>
      <c r="D491" s="77">
        <f t="shared" si="45"/>
        <v>239973.565857796</v>
      </c>
    </row>
    <row r="492" spans="1:4" x14ac:dyDescent="0.25">
      <c r="A492" s="70" t="s">
        <v>183</v>
      </c>
      <c r="B492" s="69">
        <v>239973.565857796</v>
      </c>
      <c r="C492" s="69">
        <v>0</v>
      </c>
      <c r="D492" s="69">
        <v>239973.565857796</v>
      </c>
    </row>
    <row r="493" spans="1:4" x14ac:dyDescent="0.25">
      <c r="A493" s="184" t="s">
        <v>85</v>
      </c>
      <c r="B493" s="77">
        <f>+B491+B489+B487+B484+B482+B480+B478+B476+B474+B472+B470+B465+B462+B458+B454+B451+B430+B428+B422</f>
        <v>109979639.05519667</v>
      </c>
      <c r="C493" s="77">
        <f>+C491+C489+C487+C484+C482+C480+C478+C476+C474+C472+C470+C465+C462+C458+C454+C451+C430+C428+C422</f>
        <v>52043833.567214333</v>
      </c>
      <c r="D493" s="77">
        <f>+D491+D489+D487+D484+D482+D480+D478+D476+D474+D472+D470+D465+D462+D458+D454+D451+D430+D428+D422</f>
        <v>57935805.48798234</v>
      </c>
    </row>
    <row r="494" spans="1:4" x14ac:dyDescent="0.25">
      <c r="A494" s="70"/>
      <c r="B494" s="5"/>
      <c r="C494" s="5"/>
      <c r="D494" s="5"/>
    </row>
    <row r="495" spans="1:4" x14ac:dyDescent="0.25">
      <c r="A495" s="70" t="s">
        <v>57</v>
      </c>
      <c r="B495" s="5"/>
      <c r="C495" s="5"/>
      <c r="D495" s="5">
        <v>5816986.6347034648</v>
      </c>
    </row>
    <row r="496" spans="1:4" x14ac:dyDescent="0.25">
      <c r="A496" s="70"/>
      <c r="B496" s="5"/>
      <c r="C496" s="5"/>
      <c r="D496" s="5"/>
    </row>
    <row r="497" spans="1:4" x14ac:dyDescent="0.25">
      <c r="A497" s="184" t="s">
        <v>86</v>
      </c>
      <c r="B497" s="200"/>
      <c r="C497" s="200"/>
      <c r="D497" s="200">
        <f>+D493+D495</f>
        <v>63752792.122685805</v>
      </c>
    </row>
    <row r="498" spans="1:4" x14ac:dyDescent="0.25">
      <c r="A498" s="188"/>
      <c r="B498" s="201"/>
      <c r="C498" s="201"/>
      <c r="D498" s="201"/>
    </row>
    <row r="499" spans="1:4" x14ac:dyDescent="0.25">
      <c r="A499" s="29" t="s">
        <v>9</v>
      </c>
      <c r="B499" s="29"/>
      <c r="C499" s="29"/>
      <c r="D499" s="29"/>
    </row>
    <row r="501" spans="1:4" x14ac:dyDescent="0.25">
      <c r="A501" s="177" t="s">
        <v>201</v>
      </c>
      <c r="B501" s="196"/>
      <c r="C501" s="196"/>
      <c r="D501" s="196"/>
    </row>
    <row r="502" spans="1:4" ht="24" customHeight="1" x14ac:dyDescent="0.25">
      <c r="A502" s="161" t="s">
        <v>199</v>
      </c>
      <c r="B502" s="161"/>
      <c r="C502" s="161"/>
      <c r="D502" s="161"/>
    </row>
    <row r="503" spans="1:4" x14ac:dyDescent="0.25">
      <c r="A503" s="178">
        <v>2017</v>
      </c>
      <c r="B503" s="197"/>
      <c r="C503" s="197"/>
      <c r="D503" s="197"/>
    </row>
    <row r="504" spans="1:4" x14ac:dyDescent="0.25">
      <c r="A504" s="177"/>
      <c r="B504" s="198"/>
      <c r="C504" s="198"/>
      <c r="D504" s="199" t="s">
        <v>108</v>
      </c>
    </row>
    <row r="505" spans="1:4" ht="24" x14ac:dyDescent="0.25">
      <c r="A505" s="12" t="s">
        <v>109</v>
      </c>
      <c r="B505" s="181" t="s">
        <v>51</v>
      </c>
      <c r="C505" s="181" t="s">
        <v>110</v>
      </c>
      <c r="D505" s="181" t="s">
        <v>111</v>
      </c>
    </row>
    <row r="506" spans="1:4" x14ac:dyDescent="0.25">
      <c r="A506" s="182"/>
      <c r="B506" s="183"/>
      <c r="C506" s="183"/>
      <c r="D506" s="183"/>
    </row>
    <row r="507" spans="1:4" x14ac:dyDescent="0.25">
      <c r="A507" s="184" t="s">
        <v>69</v>
      </c>
      <c r="B507" s="200">
        <f>SUM(B508:B512)</f>
        <v>582053.73832688178</v>
      </c>
      <c r="C507" s="200">
        <f t="shared" ref="C507:D507" si="46">SUM(C508:C512)</f>
        <v>342978.68159467925</v>
      </c>
      <c r="D507" s="200">
        <f t="shared" si="46"/>
        <v>239075.05673220247</v>
      </c>
    </row>
    <row r="508" spans="1:4" x14ac:dyDescent="0.25">
      <c r="A508" s="73" t="s">
        <v>132</v>
      </c>
      <c r="B508" s="5">
        <v>60326.959730178722</v>
      </c>
      <c r="C508" s="5">
        <v>20795.1974091009</v>
      </c>
      <c r="D508" s="5">
        <v>39531.762321077826</v>
      </c>
    </row>
    <row r="509" spans="1:4" x14ac:dyDescent="0.25">
      <c r="A509" s="73" t="s">
        <v>133</v>
      </c>
      <c r="B509" s="5">
        <v>458443.97063296981</v>
      </c>
      <c r="C509" s="5">
        <v>293817.25210459274</v>
      </c>
      <c r="D509" s="5">
        <v>164626.71852837707</v>
      </c>
    </row>
    <row r="510" spans="1:4" x14ac:dyDescent="0.25">
      <c r="A510" s="73" t="s">
        <v>134</v>
      </c>
      <c r="B510" s="5">
        <v>46896.892104828614</v>
      </c>
      <c r="C510" s="5">
        <v>21572.570368221172</v>
      </c>
      <c r="D510" s="5">
        <v>25324.321736607442</v>
      </c>
    </row>
    <row r="511" spans="1:4" x14ac:dyDescent="0.25">
      <c r="A511" s="73" t="s">
        <v>135</v>
      </c>
      <c r="B511" s="5">
        <v>16326.197858904647</v>
      </c>
      <c r="C511" s="5">
        <v>6765.9864610714394</v>
      </c>
      <c r="D511" s="5">
        <v>9560.2113978332072</v>
      </c>
    </row>
    <row r="512" spans="1:4" x14ac:dyDescent="0.25">
      <c r="A512" s="73" t="s">
        <v>136</v>
      </c>
      <c r="B512" s="69">
        <v>59.717999999999996</v>
      </c>
      <c r="C512" s="69">
        <v>27.675251693072823</v>
      </c>
      <c r="D512" s="69">
        <v>32.042748306927173</v>
      </c>
    </row>
    <row r="513" spans="1:4" x14ac:dyDescent="0.25">
      <c r="A513" s="184" t="s">
        <v>70</v>
      </c>
      <c r="B513" s="77">
        <f>+B514</f>
        <v>123182.88233938121</v>
      </c>
      <c r="C513" s="77">
        <f t="shared" ref="C513:D513" si="47">+C514</f>
        <v>52586.844507455127</v>
      </c>
      <c r="D513" s="77">
        <f t="shared" si="47"/>
        <v>70596.037831926078</v>
      </c>
    </row>
    <row r="514" spans="1:4" x14ac:dyDescent="0.25">
      <c r="A514" s="73" t="s">
        <v>137</v>
      </c>
      <c r="B514" s="69">
        <v>123182.88233938121</v>
      </c>
      <c r="C514" s="69">
        <v>52586.844507455127</v>
      </c>
      <c r="D514" s="69">
        <v>70596.037831926078</v>
      </c>
    </row>
    <row r="515" spans="1:4" x14ac:dyDescent="0.25">
      <c r="A515" s="184" t="s">
        <v>71</v>
      </c>
      <c r="B515" s="77">
        <f>SUM(B516:B535)</f>
        <v>22689943.623897791</v>
      </c>
      <c r="C515" s="77">
        <f>SUM(C516:C535)</f>
        <v>14927179.645108983</v>
      </c>
      <c r="D515" s="77">
        <f>SUM(D516:D535)</f>
        <v>7762763.9787888099</v>
      </c>
    </row>
    <row r="516" spans="1:4" x14ac:dyDescent="0.25">
      <c r="A516" s="185" t="s">
        <v>138</v>
      </c>
      <c r="B516" s="69">
        <v>7101355.3997003874</v>
      </c>
      <c r="C516" s="69">
        <v>5301871.9414163092</v>
      </c>
      <c r="D516" s="69">
        <v>1799483.4582840782</v>
      </c>
    </row>
    <row r="517" spans="1:4" x14ac:dyDescent="0.25">
      <c r="A517" s="186" t="s">
        <v>139</v>
      </c>
      <c r="B517" s="69">
        <v>1352790.10466481</v>
      </c>
      <c r="C517" s="69">
        <v>687639.07562113972</v>
      </c>
      <c r="D517" s="69">
        <v>665151.02904367028</v>
      </c>
    </row>
    <row r="518" spans="1:4" x14ac:dyDescent="0.25">
      <c r="A518" s="186" t="s">
        <v>140</v>
      </c>
      <c r="B518" s="69">
        <v>318772.24611129262</v>
      </c>
      <c r="C518" s="69">
        <v>187348.60078470715</v>
      </c>
      <c r="D518" s="69">
        <v>131423.64532658548</v>
      </c>
    </row>
    <row r="519" spans="1:4" x14ac:dyDescent="0.25">
      <c r="A519" s="186" t="s">
        <v>141</v>
      </c>
      <c r="B519" s="69">
        <v>3935857.4524000124</v>
      </c>
      <c r="C519" s="69">
        <v>2183055.0220635505</v>
      </c>
      <c r="D519" s="69">
        <v>1752802.4303364619</v>
      </c>
    </row>
    <row r="520" spans="1:4" ht="48" x14ac:dyDescent="0.25">
      <c r="A520" s="186" t="s">
        <v>142</v>
      </c>
      <c r="B520" s="69">
        <v>528548.32304342312</v>
      </c>
      <c r="C520" s="69">
        <v>323207.83802134614</v>
      </c>
      <c r="D520" s="69">
        <v>205340.48502207699</v>
      </c>
    </row>
    <row r="521" spans="1:4" ht="36" x14ac:dyDescent="0.25">
      <c r="A521" s="186" t="s">
        <v>143</v>
      </c>
      <c r="B521" s="69">
        <v>368499.79384185525</v>
      </c>
      <c r="C521" s="69">
        <v>224212.4729889599</v>
      </c>
      <c r="D521" s="69">
        <v>144287.32085289535</v>
      </c>
    </row>
    <row r="522" spans="1:4" x14ac:dyDescent="0.25">
      <c r="A522" s="186" t="s">
        <v>144</v>
      </c>
      <c r="B522" s="69">
        <v>517026.94166916568</v>
      </c>
      <c r="C522" s="69">
        <v>362250.62573565461</v>
      </c>
      <c r="D522" s="69">
        <v>154776.31593351107</v>
      </c>
    </row>
    <row r="523" spans="1:4" ht="24" x14ac:dyDescent="0.25">
      <c r="A523" s="186" t="s">
        <v>145</v>
      </c>
      <c r="B523" s="69">
        <v>389755.91678723245</v>
      </c>
      <c r="C523" s="69">
        <v>211427.76011611699</v>
      </c>
      <c r="D523" s="69">
        <v>178328.15667111546</v>
      </c>
    </row>
    <row r="524" spans="1:4" ht="24" x14ac:dyDescent="0.25">
      <c r="A524" s="186" t="s">
        <v>146</v>
      </c>
      <c r="B524" s="69">
        <v>2211459.3306608107</v>
      </c>
      <c r="C524" s="69">
        <v>1656824.8471142531</v>
      </c>
      <c r="D524" s="69">
        <v>554634.4835465576</v>
      </c>
    </row>
    <row r="525" spans="1:4" x14ac:dyDescent="0.25">
      <c r="A525" s="186" t="s">
        <v>147</v>
      </c>
      <c r="B525" s="69">
        <v>944814.74151776021</v>
      </c>
      <c r="C525" s="69">
        <v>593035.37975144957</v>
      </c>
      <c r="D525" s="69">
        <v>351779.36176631064</v>
      </c>
    </row>
    <row r="526" spans="1:4" ht="24" x14ac:dyDescent="0.25">
      <c r="A526" s="186" t="s">
        <v>148</v>
      </c>
      <c r="B526" s="69">
        <v>256661.05750130609</v>
      </c>
      <c r="C526" s="69">
        <v>150789.86326615256</v>
      </c>
      <c r="D526" s="69">
        <v>105871.19423515353</v>
      </c>
    </row>
    <row r="527" spans="1:4" x14ac:dyDescent="0.25">
      <c r="A527" s="186" t="s">
        <v>149</v>
      </c>
      <c r="B527" s="69">
        <v>587338.57264816214</v>
      </c>
      <c r="C527" s="69">
        <v>452519.7589084616</v>
      </c>
      <c r="D527" s="69">
        <v>134818.81373970053</v>
      </c>
    </row>
    <row r="528" spans="1:4" x14ac:dyDescent="0.25">
      <c r="A528" s="186" t="s">
        <v>150</v>
      </c>
      <c r="B528" s="69">
        <v>522715.01503123116</v>
      </c>
      <c r="C528" s="69">
        <v>267185.63612224819</v>
      </c>
      <c r="D528" s="69">
        <v>255529.37890898297</v>
      </c>
    </row>
    <row r="529" spans="1:4" x14ac:dyDescent="0.25">
      <c r="A529" s="186" t="s">
        <v>151</v>
      </c>
      <c r="B529" s="69">
        <v>1809732.2848318592</v>
      </c>
      <c r="C529" s="69">
        <v>1285154.3018157117</v>
      </c>
      <c r="D529" s="69">
        <v>524577.98301614751</v>
      </c>
    </row>
    <row r="530" spans="1:4" ht="24" x14ac:dyDescent="0.25">
      <c r="A530" s="186" t="s">
        <v>152</v>
      </c>
      <c r="B530" s="69">
        <v>590308.16365007637</v>
      </c>
      <c r="C530" s="69">
        <v>320324.53258508048</v>
      </c>
      <c r="D530" s="69">
        <v>269983.63106499589</v>
      </c>
    </row>
    <row r="531" spans="1:4" ht="48" x14ac:dyDescent="0.25">
      <c r="A531" s="186" t="s">
        <v>153</v>
      </c>
      <c r="B531" s="69">
        <v>820772.73549316707</v>
      </c>
      <c r="C531" s="69">
        <v>472893.24344493891</v>
      </c>
      <c r="D531" s="69">
        <v>347879.49204822816</v>
      </c>
    </row>
    <row r="532" spans="1:4" x14ac:dyDescent="0.25">
      <c r="A532" s="186" t="s">
        <v>154</v>
      </c>
      <c r="B532" s="69">
        <v>130093.21220351178</v>
      </c>
      <c r="C532" s="69">
        <v>85814.012162607207</v>
      </c>
      <c r="D532" s="69">
        <v>44279.200040904572</v>
      </c>
    </row>
    <row r="533" spans="1:4" x14ac:dyDescent="0.25">
      <c r="A533" s="186" t="s">
        <v>155</v>
      </c>
      <c r="B533" s="69">
        <v>86596.305498289788</v>
      </c>
      <c r="C533" s="69">
        <v>45003.1577278677</v>
      </c>
      <c r="D533" s="69">
        <v>41593.147770422089</v>
      </c>
    </row>
    <row r="534" spans="1:4" x14ac:dyDescent="0.25">
      <c r="A534" s="186" t="s">
        <v>156</v>
      </c>
      <c r="B534" s="69">
        <v>7667.508416157877</v>
      </c>
      <c r="C534" s="69">
        <v>5506.5858353294352</v>
      </c>
      <c r="D534" s="69">
        <v>2160.9225808284418</v>
      </c>
    </row>
    <row r="535" spans="1:4" x14ac:dyDescent="0.25">
      <c r="A535" s="54" t="s">
        <v>157</v>
      </c>
      <c r="B535" s="69">
        <v>209178.51822728</v>
      </c>
      <c r="C535" s="69">
        <v>111114.98962709718</v>
      </c>
      <c r="D535" s="69">
        <v>98063.528600182821</v>
      </c>
    </row>
    <row r="536" spans="1:4" x14ac:dyDescent="0.25">
      <c r="A536" s="187" t="s">
        <v>115</v>
      </c>
      <c r="B536" s="77">
        <f>+B537+B538</f>
        <v>2492059.3428156562</v>
      </c>
      <c r="C536" s="77">
        <f t="shared" ref="C536:D536" si="48">+C537+C538</f>
        <v>1230867.6095448735</v>
      </c>
      <c r="D536" s="77">
        <f t="shared" si="48"/>
        <v>1261191.733270783</v>
      </c>
    </row>
    <row r="537" spans="1:4" ht="24" x14ac:dyDescent="0.25">
      <c r="A537" s="73" t="s">
        <v>158</v>
      </c>
      <c r="B537" s="69">
        <v>1866703.8350034079</v>
      </c>
      <c r="C537" s="69">
        <v>796810.01865205914</v>
      </c>
      <c r="D537" s="69">
        <v>1069893.8163513488</v>
      </c>
    </row>
    <row r="538" spans="1:4" x14ac:dyDescent="0.25">
      <c r="A538" s="73" t="s">
        <v>159</v>
      </c>
      <c r="B538" s="69">
        <v>625355.50781224854</v>
      </c>
      <c r="C538" s="69">
        <v>434057.59089281427</v>
      </c>
      <c r="D538" s="69">
        <v>191297.91691943427</v>
      </c>
    </row>
    <row r="539" spans="1:4" ht="24" x14ac:dyDescent="0.25">
      <c r="A539" s="75" t="s">
        <v>116</v>
      </c>
      <c r="B539" s="77">
        <f>+B540+B541+B542</f>
        <v>868319.71487671381</v>
      </c>
      <c r="C539" s="77">
        <f t="shared" ref="C539:D539" si="49">+C540+C541+C542</f>
        <v>329245.69005388371</v>
      </c>
      <c r="D539" s="77">
        <f t="shared" si="49"/>
        <v>539074.02482283022</v>
      </c>
    </row>
    <row r="540" spans="1:4" x14ac:dyDescent="0.25">
      <c r="A540" s="73" t="s">
        <v>160</v>
      </c>
      <c r="B540" s="69">
        <v>318015.11587908299</v>
      </c>
      <c r="C540" s="69">
        <v>126908.44134796347</v>
      </c>
      <c r="D540" s="69">
        <v>191106.67453111953</v>
      </c>
    </row>
    <row r="541" spans="1:4" x14ac:dyDescent="0.25">
      <c r="A541" s="73" t="s">
        <v>161</v>
      </c>
      <c r="B541" s="69">
        <v>307278.31022243277</v>
      </c>
      <c r="C541" s="69">
        <v>45635.066840878462</v>
      </c>
      <c r="D541" s="69">
        <v>261643.24338155432</v>
      </c>
    </row>
    <row r="542" spans="1:4" ht="24" x14ac:dyDescent="0.25">
      <c r="A542" s="73" t="s">
        <v>162</v>
      </c>
      <c r="B542" s="69">
        <v>243026.28877519807</v>
      </c>
      <c r="C542" s="69">
        <v>156702.18186504176</v>
      </c>
      <c r="D542" s="69">
        <v>86324.106910156319</v>
      </c>
    </row>
    <row r="543" spans="1:4" x14ac:dyDescent="0.25">
      <c r="A543" s="75" t="s">
        <v>73</v>
      </c>
      <c r="B543" s="77">
        <f>+B544+B545+B546</f>
        <v>9290094.0535906311</v>
      </c>
      <c r="C543" s="77">
        <f t="shared" ref="C543:D543" si="50">+C544+C545+C546</f>
        <v>5758034.2492457051</v>
      </c>
      <c r="D543" s="77">
        <f t="shared" si="50"/>
        <v>3532059.804344926</v>
      </c>
    </row>
    <row r="544" spans="1:4" x14ac:dyDescent="0.25">
      <c r="A544" s="73" t="s">
        <v>163</v>
      </c>
      <c r="B544" s="69">
        <v>4361335.1975957546</v>
      </c>
      <c r="C544" s="69">
        <v>2515676.3478662176</v>
      </c>
      <c r="D544" s="69">
        <v>1845658.849729537</v>
      </c>
    </row>
    <row r="545" spans="1:4" x14ac:dyDescent="0.25">
      <c r="A545" s="73" t="s">
        <v>164</v>
      </c>
      <c r="B545" s="69">
        <v>1974847.3184400601</v>
      </c>
      <c r="C545" s="69">
        <v>1273657.0544303367</v>
      </c>
      <c r="D545" s="69">
        <v>701190.26400972344</v>
      </c>
    </row>
    <row r="546" spans="1:4" ht="24" x14ac:dyDescent="0.25">
      <c r="A546" s="73" t="s">
        <v>165</v>
      </c>
      <c r="B546" s="69">
        <v>2953911.5375548168</v>
      </c>
      <c r="C546" s="69">
        <v>1968700.846949151</v>
      </c>
      <c r="D546" s="69">
        <v>985210.69060566579</v>
      </c>
    </row>
    <row r="547" spans="1:4" ht="24" x14ac:dyDescent="0.25">
      <c r="A547" s="75" t="s">
        <v>74</v>
      </c>
      <c r="B547" s="77">
        <f>SUM(B548:B549)</f>
        <v>13934511.006856671</v>
      </c>
      <c r="C547" s="77">
        <f t="shared" ref="C547:D547" si="51">SUM(C548:C549)</f>
        <v>6745866.9857447641</v>
      </c>
      <c r="D547" s="77">
        <f t="shared" si="51"/>
        <v>7188644.0211119056</v>
      </c>
    </row>
    <row r="548" spans="1:4" x14ac:dyDescent="0.25">
      <c r="A548" s="73" t="s">
        <v>166</v>
      </c>
      <c r="B548" s="69">
        <v>13025069.98258904</v>
      </c>
      <c r="C548" s="69">
        <v>6252033.5916427393</v>
      </c>
      <c r="D548" s="69">
        <v>6773036.3909463007</v>
      </c>
    </row>
    <row r="549" spans="1:4" x14ac:dyDescent="0.25">
      <c r="A549" s="73" t="s">
        <v>167</v>
      </c>
      <c r="B549" s="69">
        <v>909441.02426762984</v>
      </c>
      <c r="C549" s="69">
        <v>493833.39410202502</v>
      </c>
      <c r="D549" s="69">
        <v>415607.63016560482</v>
      </c>
    </row>
    <row r="550" spans="1:4" x14ac:dyDescent="0.25">
      <c r="A550" s="184" t="s">
        <v>75</v>
      </c>
      <c r="B550" s="77">
        <f>SUM(B551:B554)</f>
        <v>5054231.760913007</v>
      </c>
      <c r="C550" s="77">
        <f t="shared" ref="C550:D550" si="52">SUM(C551:C554)</f>
        <v>2478756.7267288095</v>
      </c>
      <c r="D550" s="77">
        <f t="shared" si="52"/>
        <v>2575475.0341841974</v>
      </c>
    </row>
    <row r="551" spans="1:4" x14ac:dyDescent="0.25">
      <c r="A551" s="73" t="s">
        <v>168</v>
      </c>
      <c r="B551" s="69">
        <v>3914633.03808029</v>
      </c>
      <c r="C551" s="69">
        <v>1914255.5556212617</v>
      </c>
      <c r="D551" s="69">
        <v>2000377.4824590283</v>
      </c>
    </row>
    <row r="552" spans="1:4" x14ac:dyDescent="0.25">
      <c r="A552" s="73" t="s">
        <v>169</v>
      </c>
      <c r="B552" s="69">
        <v>152226.02866533029</v>
      </c>
      <c r="C552" s="69">
        <v>89356.678826548887</v>
      </c>
      <c r="D552" s="69">
        <v>62869.349838781403</v>
      </c>
    </row>
    <row r="553" spans="1:4" x14ac:dyDescent="0.25">
      <c r="A553" s="73" t="s">
        <v>170</v>
      </c>
      <c r="B553" s="69">
        <v>855694.56270367024</v>
      </c>
      <c r="C553" s="69">
        <v>398454.17312296404</v>
      </c>
      <c r="D553" s="69">
        <v>457240.38958070619</v>
      </c>
    </row>
    <row r="554" spans="1:4" x14ac:dyDescent="0.25">
      <c r="A554" s="73" t="s">
        <v>171</v>
      </c>
      <c r="B554" s="69">
        <v>131678.13146371636</v>
      </c>
      <c r="C554" s="69">
        <v>76690.319158034821</v>
      </c>
      <c r="D554" s="69">
        <v>54987.812305681538</v>
      </c>
    </row>
    <row r="555" spans="1:4" x14ac:dyDescent="0.25">
      <c r="A555" s="184" t="s">
        <v>76</v>
      </c>
      <c r="B555" s="77">
        <f>+B556</f>
        <v>5723775.960266659</v>
      </c>
      <c r="C555" s="77">
        <f t="shared" ref="C555:D555" si="53">+C556</f>
        <v>2961205.4432937591</v>
      </c>
      <c r="D555" s="77">
        <f t="shared" si="53"/>
        <v>2762570.5169728999</v>
      </c>
    </row>
    <row r="556" spans="1:4" x14ac:dyDescent="0.25">
      <c r="A556" s="73" t="s">
        <v>172</v>
      </c>
      <c r="B556" s="69">
        <v>5723775.960266659</v>
      </c>
      <c r="C556" s="69">
        <v>2961205.4432937591</v>
      </c>
      <c r="D556" s="69">
        <v>2762570.5169728999</v>
      </c>
    </row>
    <row r="557" spans="1:4" x14ac:dyDescent="0.25">
      <c r="A557" s="187" t="s">
        <v>77</v>
      </c>
      <c r="B557" s="77">
        <f>+B558</f>
        <v>5759561.3171086079</v>
      </c>
      <c r="C557" s="77">
        <f t="shared" ref="C557:D557" si="54">+C558</f>
        <v>2889124.7615272752</v>
      </c>
      <c r="D557" s="77">
        <f t="shared" si="54"/>
        <v>2870436.5555813327</v>
      </c>
    </row>
    <row r="558" spans="1:4" x14ac:dyDescent="0.25">
      <c r="A558" s="73" t="s">
        <v>173</v>
      </c>
      <c r="B558" s="69">
        <v>5759561.3171086079</v>
      </c>
      <c r="C558" s="69">
        <v>2889124.7615272752</v>
      </c>
      <c r="D558" s="69">
        <v>2870436.5555813327</v>
      </c>
    </row>
    <row r="559" spans="1:4" x14ac:dyDescent="0.25">
      <c r="A559" s="184" t="s">
        <v>78</v>
      </c>
      <c r="B559" s="77">
        <f>+B560</f>
        <v>8497903.719979791</v>
      </c>
      <c r="C559" s="77">
        <f t="shared" ref="C559:D559" si="55">+C560</f>
        <v>3680990.8366766558</v>
      </c>
      <c r="D559" s="77">
        <f t="shared" si="55"/>
        <v>4816912.8833031356</v>
      </c>
    </row>
    <row r="560" spans="1:4" x14ac:dyDescent="0.25">
      <c r="A560" s="73" t="s">
        <v>174</v>
      </c>
      <c r="B560" s="69">
        <v>8497903.719979791</v>
      </c>
      <c r="C560" s="69">
        <v>3680990.8366766558</v>
      </c>
      <c r="D560" s="69">
        <v>4816912.8833031356</v>
      </c>
    </row>
    <row r="561" spans="1:4" x14ac:dyDescent="0.25">
      <c r="A561" s="184" t="s">
        <v>79</v>
      </c>
      <c r="B561" s="77">
        <f>+B562</f>
        <v>8083648.6034812499</v>
      </c>
      <c r="C561" s="77">
        <f t="shared" ref="C561:D561" si="56">+C562</f>
        <v>889201.34638293751</v>
      </c>
      <c r="D561" s="77">
        <f t="shared" si="56"/>
        <v>7194447.2570983125</v>
      </c>
    </row>
    <row r="562" spans="1:4" x14ac:dyDescent="0.25">
      <c r="A562" s="73" t="s">
        <v>175</v>
      </c>
      <c r="B562" s="69">
        <v>8083648.6034812499</v>
      </c>
      <c r="C562" s="69">
        <v>889201.34638293751</v>
      </c>
      <c r="D562" s="69">
        <v>7194447.2570983125</v>
      </c>
    </row>
    <row r="563" spans="1:4" x14ac:dyDescent="0.25">
      <c r="A563" s="184" t="s">
        <v>117</v>
      </c>
      <c r="B563" s="77">
        <f>+B564</f>
        <v>5031822.8123586215</v>
      </c>
      <c r="C563" s="77">
        <f t="shared" ref="C563:D563" si="57">+C564</f>
        <v>1711268.9274780767</v>
      </c>
      <c r="D563" s="77">
        <f t="shared" si="57"/>
        <v>3320553.8848805446</v>
      </c>
    </row>
    <row r="564" spans="1:4" x14ac:dyDescent="0.25">
      <c r="A564" s="70" t="s">
        <v>176</v>
      </c>
      <c r="B564" s="69">
        <v>5031822.8123586215</v>
      </c>
      <c r="C564" s="69">
        <v>1711268.9274780767</v>
      </c>
      <c r="D564" s="69">
        <v>3320553.8848805446</v>
      </c>
    </row>
    <row r="565" spans="1:4" x14ac:dyDescent="0.25">
      <c r="A565" s="184" t="s">
        <v>118</v>
      </c>
      <c r="B565" s="77">
        <f>+B566</f>
        <v>5709677.3654909944</v>
      </c>
      <c r="C565" s="77">
        <f t="shared" ref="C565:D565" si="58">+C566</f>
        <v>1391045.1687581041</v>
      </c>
      <c r="D565" s="77">
        <f t="shared" si="58"/>
        <v>4318632.1967328899</v>
      </c>
    </row>
    <row r="566" spans="1:4" x14ac:dyDescent="0.25">
      <c r="A566" s="70" t="s">
        <v>177</v>
      </c>
      <c r="B566" s="69">
        <v>5709677.3654909944</v>
      </c>
      <c r="C566" s="69">
        <v>1391045.1687581041</v>
      </c>
      <c r="D566" s="69">
        <v>4318632.1967328899</v>
      </c>
    </row>
    <row r="567" spans="1:4" ht="24" x14ac:dyDescent="0.25">
      <c r="A567" s="184" t="s">
        <v>81</v>
      </c>
      <c r="B567" s="77">
        <f>+B568</f>
        <v>4591038.3806329193</v>
      </c>
      <c r="C567" s="77">
        <f t="shared" ref="C567:D567" si="59">+C568</f>
        <v>1528308.1044152556</v>
      </c>
      <c r="D567" s="77">
        <f t="shared" si="59"/>
        <v>3062730.2762176637</v>
      </c>
    </row>
    <row r="568" spans="1:4" ht="24" x14ac:dyDescent="0.25">
      <c r="A568" s="70" t="s">
        <v>178</v>
      </c>
      <c r="B568" s="69">
        <v>4591038.3806329193</v>
      </c>
      <c r="C568" s="69">
        <v>1528308.1044152556</v>
      </c>
      <c r="D568" s="69">
        <v>3062730.2762176637</v>
      </c>
    </row>
    <row r="569" spans="1:4" x14ac:dyDescent="0.25">
      <c r="A569" s="184" t="s">
        <v>82</v>
      </c>
      <c r="B569" s="77">
        <f>+B570+B571</f>
        <v>4063194.344575163</v>
      </c>
      <c r="C569" s="77">
        <f t="shared" ref="C569:D569" si="60">+C570+C571</f>
        <v>1383745.4102019111</v>
      </c>
      <c r="D569" s="77">
        <f t="shared" si="60"/>
        <v>2679448.9343732516</v>
      </c>
    </row>
    <row r="570" spans="1:4" x14ac:dyDescent="0.25">
      <c r="A570" s="70" t="s">
        <v>179</v>
      </c>
      <c r="B570" s="69">
        <v>1558432.3687187515</v>
      </c>
      <c r="C570" s="69">
        <v>418312.55007785658</v>
      </c>
      <c r="D570" s="69">
        <v>1140119.818640895</v>
      </c>
    </row>
    <row r="571" spans="1:4" x14ac:dyDescent="0.25">
      <c r="A571" s="70" t="s">
        <v>180</v>
      </c>
      <c r="B571" s="69">
        <v>2504761.9758564113</v>
      </c>
      <c r="C571" s="69">
        <v>965432.8601240546</v>
      </c>
      <c r="D571" s="69">
        <v>1539329.1157323567</v>
      </c>
    </row>
    <row r="572" spans="1:4" x14ac:dyDescent="0.25">
      <c r="A572" s="184" t="s">
        <v>83</v>
      </c>
      <c r="B572" s="77">
        <f>+B573</f>
        <v>6148256.595394236</v>
      </c>
      <c r="C572" s="77">
        <f t="shared" ref="C572:D572" si="61">+C573</f>
        <v>3154715.7997418721</v>
      </c>
      <c r="D572" s="77">
        <f t="shared" si="61"/>
        <v>2993540.7956523639</v>
      </c>
    </row>
    <row r="573" spans="1:4" x14ac:dyDescent="0.25">
      <c r="A573" s="70" t="s">
        <v>181</v>
      </c>
      <c r="B573" s="69">
        <v>6148256.595394236</v>
      </c>
      <c r="C573" s="69">
        <v>3154715.7997418721</v>
      </c>
      <c r="D573" s="69">
        <v>2993540.7956523639</v>
      </c>
    </row>
    <row r="574" spans="1:4" ht="24" x14ac:dyDescent="0.25">
      <c r="A574" s="184" t="s">
        <v>119</v>
      </c>
      <c r="B574" s="77">
        <f>+B575</f>
        <v>3084223.2007644554</v>
      </c>
      <c r="C574" s="77">
        <f t="shared" ref="C574:D574" si="62">+C575</f>
        <v>1341637.0923325382</v>
      </c>
      <c r="D574" s="77">
        <f t="shared" si="62"/>
        <v>1742586.1084319171</v>
      </c>
    </row>
    <row r="575" spans="1:4" ht="24" x14ac:dyDescent="0.25">
      <c r="A575" s="70" t="s">
        <v>182</v>
      </c>
      <c r="B575" s="69">
        <v>3084223.2007644554</v>
      </c>
      <c r="C575" s="69">
        <v>1341637.0923325382</v>
      </c>
      <c r="D575" s="69">
        <v>1742586.1084319171</v>
      </c>
    </row>
    <row r="576" spans="1:4" x14ac:dyDescent="0.25">
      <c r="A576" s="184" t="s">
        <v>120</v>
      </c>
      <c r="B576" s="77">
        <f>+B577</f>
        <v>221333.50572691474</v>
      </c>
      <c r="C576" s="77">
        <f t="shared" ref="C576:D576" si="63">+C577</f>
        <v>0</v>
      </c>
      <c r="D576" s="77">
        <f t="shared" si="63"/>
        <v>221333.50572691474</v>
      </c>
    </row>
    <row r="577" spans="1:4" x14ac:dyDescent="0.25">
      <c r="A577" s="70" t="s">
        <v>183</v>
      </c>
      <c r="B577" s="69">
        <v>221333.50572691474</v>
      </c>
      <c r="C577" s="69">
        <v>0</v>
      </c>
      <c r="D577" s="69">
        <v>221333.50572691474</v>
      </c>
    </row>
    <row r="578" spans="1:4" x14ac:dyDescent="0.25">
      <c r="A578" s="184" t="s">
        <v>85</v>
      </c>
      <c r="B578" s="77">
        <f>+B576+B574+B572+B569+B567+B565+B563+B561+B559+B557+B555+B550+B547+B543+B539+B536+B515+B513+B507</f>
        <v>111948831.92939633</v>
      </c>
      <c r="C578" s="77">
        <f>+C576+C574+C572+C569+C567+C565+C563+C561+C559+C557+C555+C550+C547+C543+C539+C536+C515+C513+C507</f>
        <v>52796759.323337533</v>
      </c>
      <c r="D578" s="77">
        <f>+D576+D574+D572+D569+D567+D565+D563+D561+D559+D557+D555+D550+D547+D543+D539+D536+D515+D513+D507</f>
        <v>59152072.606058791</v>
      </c>
    </row>
    <row r="579" spans="1:4" x14ac:dyDescent="0.25">
      <c r="A579" s="70"/>
      <c r="B579" s="5"/>
      <c r="C579" s="5"/>
      <c r="D579" s="5"/>
    </row>
    <row r="580" spans="1:4" x14ac:dyDescent="0.25">
      <c r="A580" s="70" t="s">
        <v>57</v>
      </c>
      <c r="B580" s="5"/>
      <c r="C580" s="5"/>
      <c r="D580" s="5">
        <v>5922054.0176165728</v>
      </c>
    </row>
    <row r="581" spans="1:4" x14ac:dyDescent="0.25">
      <c r="A581" s="70"/>
      <c r="B581" s="5"/>
      <c r="C581" s="5"/>
      <c r="D581" s="5"/>
    </row>
    <row r="582" spans="1:4" x14ac:dyDescent="0.25">
      <c r="A582" s="184" t="s">
        <v>86</v>
      </c>
      <c r="B582" s="200"/>
      <c r="C582" s="200"/>
      <c r="D582" s="200">
        <f>+D578+D580</f>
        <v>65074126.623675361</v>
      </c>
    </row>
    <row r="583" spans="1:4" x14ac:dyDescent="0.25">
      <c r="A583" s="188"/>
      <c r="B583" s="201"/>
      <c r="C583" s="201"/>
      <c r="D583" s="201"/>
    </row>
    <row r="584" spans="1:4" x14ac:dyDescent="0.25">
      <c r="A584" s="29" t="s">
        <v>9</v>
      </c>
      <c r="B584" s="29"/>
      <c r="C584" s="29"/>
      <c r="D584" s="29"/>
    </row>
    <row r="586" spans="1:4" x14ac:dyDescent="0.25">
      <c r="A586" s="177" t="s">
        <v>202</v>
      </c>
      <c r="B586" s="196"/>
      <c r="C586" s="196"/>
      <c r="D586" s="196"/>
    </row>
    <row r="587" spans="1:4" ht="24" customHeight="1" x14ac:dyDescent="0.25">
      <c r="A587" s="161" t="s">
        <v>199</v>
      </c>
      <c r="B587" s="161"/>
      <c r="C587" s="161"/>
      <c r="D587" s="161"/>
    </row>
    <row r="588" spans="1:4" x14ac:dyDescent="0.25">
      <c r="A588" s="178">
        <v>2018</v>
      </c>
      <c r="B588" s="197"/>
      <c r="C588" s="197"/>
      <c r="D588" s="197"/>
    </row>
    <row r="589" spans="1:4" x14ac:dyDescent="0.25">
      <c r="A589" s="177"/>
      <c r="B589" s="83"/>
      <c r="C589" s="83"/>
      <c r="D589" s="83"/>
    </row>
    <row r="590" spans="1:4" ht="24" x14ac:dyDescent="0.25">
      <c r="A590" s="12" t="s">
        <v>109</v>
      </c>
      <c r="B590" s="12" t="s">
        <v>51</v>
      </c>
      <c r="C590" s="12" t="s">
        <v>110</v>
      </c>
      <c r="D590" s="12" t="s">
        <v>111</v>
      </c>
    </row>
    <row r="591" spans="1:4" x14ac:dyDescent="0.25">
      <c r="A591" s="182"/>
      <c r="B591" s="182"/>
      <c r="C591" s="182"/>
      <c r="D591" s="182"/>
    </row>
    <row r="592" spans="1:4" x14ac:dyDescent="0.25">
      <c r="A592" s="184" t="s">
        <v>69</v>
      </c>
      <c r="B592" s="77">
        <f>SUM(B593:B597)</f>
        <v>615273.95819725271</v>
      </c>
      <c r="C592" s="77">
        <f t="shared" ref="C592:D592" si="64">SUM(C593:C597)</f>
        <v>364209.52933756536</v>
      </c>
      <c r="D592" s="77">
        <f t="shared" si="64"/>
        <v>251064.42885968729</v>
      </c>
    </row>
    <row r="593" spans="1:4" x14ac:dyDescent="0.25">
      <c r="A593" s="73" t="s">
        <v>132</v>
      </c>
      <c r="B593" s="69">
        <v>60266.85726936131</v>
      </c>
      <c r="C593" s="69">
        <v>20796.03067345134</v>
      </c>
      <c r="D593" s="69">
        <v>39470.826595909966</v>
      </c>
    </row>
    <row r="594" spans="1:4" x14ac:dyDescent="0.25">
      <c r="A594" s="73" t="s">
        <v>133</v>
      </c>
      <c r="B594" s="69">
        <v>490867.03768084972</v>
      </c>
      <c r="C594" s="69">
        <v>313306.93903938041</v>
      </c>
      <c r="D594" s="69">
        <v>177560.09864146932</v>
      </c>
    </row>
    <row r="595" spans="1:4" x14ac:dyDescent="0.25">
      <c r="A595" s="73" t="s">
        <v>134</v>
      </c>
      <c r="B595" s="69">
        <v>49822.504103499079</v>
      </c>
      <c r="C595" s="69">
        <v>22918.351887609573</v>
      </c>
      <c r="D595" s="69">
        <v>26904.152215889506</v>
      </c>
    </row>
    <row r="596" spans="1:4" x14ac:dyDescent="0.25">
      <c r="A596" s="73" t="s">
        <v>135</v>
      </c>
      <c r="B596" s="69">
        <v>14257.841143542544</v>
      </c>
      <c r="C596" s="69">
        <v>7160.5324854309729</v>
      </c>
      <c r="D596" s="69">
        <v>7097.3086581115713</v>
      </c>
    </row>
    <row r="597" spans="1:4" x14ac:dyDescent="0.25">
      <c r="A597" s="73" t="s">
        <v>136</v>
      </c>
      <c r="B597" s="69">
        <v>59.717999999999996</v>
      </c>
      <c r="C597" s="69">
        <v>27.675251693072823</v>
      </c>
      <c r="D597" s="69">
        <v>32.042748306927173</v>
      </c>
    </row>
    <row r="598" spans="1:4" x14ac:dyDescent="0.25">
      <c r="A598" s="184" t="s">
        <v>70</v>
      </c>
      <c r="B598" s="77">
        <f>+B599</f>
        <v>116333.73379444811</v>
      </c>
      <c r="C598" s="77">
        <f t="shared" ref="C598:D598" si="65">+C599</f>
        <v>49662.938988273163</v>
      </c>
      <c r="D598" s="77">
        <f t="shared" si="65"/>
        <v>66670.794806174948</v>
      </c>
    </row>
    <row r="599" spans="1:4" x14ac:dyDescent="0.25">
      <c r="A599" s="73" t="s">
        <v>137</v>
      </c>
      <c r="B599" s="69">
        <v>116333.73379444811</v>
      </c>
      <c r="C599" s="69">
        <v>49662.938988273163</v>
      </c>
      <c r="D599" s="69">
        <v>66670.794806174948</v>
      </c>
    </row>
    <row r="600" spans="1:4" x14ac:dyDescent="0.25">
      <c r="A600" s="184" t="s">
        <v>71</v>
      </c>
      <c r="B600" s="77">
        <f t="shared" ref="B600:D600" si="66">SUM(B601:B620)</f>
        <v>23273474.522280559</v>
      </c>
      <c r="C600" s="77">
        <f t="shared" si="66"/>
        <v>15374331.206296254</v>
      </c>
      <c r="D600" s="77">
        <f t="shared" si="66"/>
        <v>7899143.3159843013</v>
      </c>
    </row>
    <row r="601" spans="1:4" x14ac:dyDescent="0.25">
      <c r="A601" s="185" t="s">
        <v>138</v>
      </c>
      <c r="B601" s="69">
        <v>7340334.7337474162</v>
      </c>
      <c r="C601" s="69">
        <v>5480293.9122158205</v>
      </c>
      <c r="D601" s="69">
        <v>1860040.8215315957</v>
      </c>
    </row>
    <row r="602" spans="1:4" x14ac:dyDescent="0.25">
      <c r="A602" s="186" t="s">
        <v>139</v>
      </c>
      <c r="B602" s="69">
        <v>1306838.2093654491</v>
      </c>
      <c r="C602" s="69">
        <v>664281.18832012231</v>
      </c>
      <c r="D602" s="69">
        <v>642557.02104532684</v>
      </c>
    </row>
    <row r="603" spans="1:4" x14ac:dyDescent="0.25">
      <c r="A603" s="186" t="s">
        <v>140</v>
      </c>
      <c r="B603" s="69">
        <v>299654.29384927201</v>
      </c>
      <c r="C603" s="69">
        <v>176112.61129737916</v>
      </c>
      <c r="D603" s="69">
        <v>123541.68255189285</v>
      </c>
    </row>
    <row r="604" spans="1:4" x14ac:dyDescent="0.25">
      <c r="A604" s="186" t="s">
        <v>141</v>
      </c>
      <c r="B604" s="69">
        <v>3806691.4339420879</v>
      </c>
      <c r="C604" s="69">
        <v>2111412.0500594238</v>
      </c>
      <c r="D604" s="69">
        <v>1695279.3838826641</v>
      </c>
    </row>
    <row r="605" spans="1:4" ht="48" x14ac:dyDescent="0.25">
      <c r="A605" s="186" t="s">
        <v>142</v>
      </c>
      <c r="B605" s="69">
        <v>549751.70589042932</v>
      </c>
      <c r="C605" s="69">
        <v>336173.72823410673</v>
      </c>
      <c r="D605" s="69">
        <v>213577.97765632259</v>
      </c>
    </row>
    <row r="606" spans="1:4" ht="36" x14ac:dyDescent="0.25">
      <c r="A606" s="186" t="s">
        <v>143</v>
      </c>
      <c r="B606" s="69">
        <v>376351.129853855</v>
      </c>
      <c r="C606" s="69">
        <v>228989.5922518087</v>
      </c>
      <c r="D606" s="69">
        <v>147361.5376020463</v>
      </c>
    </row>
    <row r="607" spans="1:4" x14ac:dyDescent="0.25">
      <c r="A607" s="186" t="s">
        <v>144</v>
      </c>
      <c r="B607" s="69">
        <v>544325.99116678257</v>
      </c>
      <c r="C607" s="69">
        <v>381377.47767604759</v>
      </c>
      <c r="D607" s="69">
        <v>162948.51349073497</v>
      </c>
    </row>
    <row r="608" spans="1:4" ht="24" x14ac:dyDescent="0.25">
      <c r="A608" s="186" t="s">
        <v>145</v>
      </c>
      <c r="B608" s="69">
        <v>414893.0691013686</v>
      </c>
      <c r="C608" s="69">
        <v>225063.70913078397</v>
      </c>
      <c r="D608" s="69">
        <v>189829.35997058463</v>
      </c>
    </row>
    <row r="609" spans="1:4" ht="24" x14ac:dyDescent="0.25">
      <c r="A609" s="186" t="s">
        <v>146</v>
      </c>
      <c r="B609" s="69">
        <v>2392912.3752323883</v>
      </c>
      <c r="C609" s="69">
        <v>1792769.4284423154</v>
      </c>
      <c r="D609" s="69">
        <v>600142.94679007283</v>
      </c>
    </row>
    <row r="610" spans="1:4" x14ac:dyDescent="0.25">
      <c r="A610" s="186" t="s">
        <v>147</v>
      </c>
      <c r="B610" s="69">
        <v>870171.05994051835</v>
      </c>
      <c r="C610" s="69">
        <v>546183.50275903963</v>
      </c>
      <c r="D610" s="69">
        <v>323987.55718147871</v>
      </c>
    </row>
    <row r="611" spans="1:4" ht="24" x14ac:dyDescent="0.25">
      <c r="A611" s="186" t="s">
        <v>148</v>
      </c>
      <c r="B611" s="69">
        <v>263563.61422557529</v>
      </c>
      <c r="C611" s="69">
        <v>154845.15546658353</v>
      </c>
      <c r="D611" s="69">
        <v>108718.45875899176</v>
      </c>
    </row>
    <row r="612" spans="1:4" x14ac:dyDescent="0.25">
      <c r="A612" s="186" t="s">
        <v>149</v>
      </c>
      <c r="B612" s="69">
        <v>598606.15902506968</v>
      </c>
      <c r="C612" s="69">
        <v>461200.9620648782</v>
      </c>
      <c r="D612" s="69">
        <v>137405.19696019148</v>
      </c>
    </row>
    <row r="613" spans="1:4" x14ac:dyDescent="0.25">
      <c r="A613" s="186" t="s">
        <v>150</v>
      </c>
      <c r="B613" s="69">
        <v>589488.22303013096</v>
      </c>
      <c r="C613" s="69">
        <v>301316.74302003515</v>
      </c>
      <c r="D613" s="69">
        <v>288171.48001009581</v>
      </c>
    </row>
    <row r="614" spans="1:4" x14ac:dyDescent="0.25">
      <c r="A614" s="186" t="s">
        <v>151</v>
      </c>
      <c r="B614" s="69">
        <v>2065020.6946506412</v>
      </c>
      <c r="C614" s="69">
        <v>1466443.5459940468</v>
      </c>
      <c r="D614" s="69">
        <v>598577.14865659433</v>
      </c>
    </row>
    <row r="615" spans="1:4" ht="24" x14ac:dyDescent="0.25">
      <c r="A615" s="186" t="s">
        <v>152</v>
      </c>
      <c r="B615" s="69">
        <v>533253.74453318364</v>
      </c>
      <c r="C615" s="69">
        <v>289364.55056056351</v>
      </c>
      <c r="D615" s="69">
        <v>243889.19397262012</v>
      </c>
    </row>
    <row r="616" spans="1:4" ht="48" x14ac:dyDescent="0.25">
      <c r="A616" s="186" t="s">
        <v>153</v>
      </c>
      <c r="B616" s="69">
        <v>878926.55550346931</v>
      </c>
      <c r="C616" s="69">
        <v>506398.92336602107</v>
      </c>
      <c r="D616" s="69">
        <v>372527.63213744824</v>
      </c>
    </row>
    <row r="617" spans="1:4" x14ac:dyDescent="0.25">
      <c r="A617" s="186" t="s">
        <v>154</v>
      </c>
      <c r="B617" s="69">
        <v>127074.51065186383</v>
      </c>
      <c r="C617" s="69">
        <v>83822.771518451598</v>
      </c>
      <c r="D617" s="69">
        <v>43251.739133412237</v>
      </c>
    </row>
    <row r="618" spans="1:4" x14ac:dyDescent="0.25">
      <c r="A618" s="186" t="s">
        <v>155</v>
      </c>
      <c r="B618" s="69">
        <v>89173.015573432276</v>
      </c>
      <c r="C618" s="69">
        <v>46342.245917177497</v>
      </c>
      <c r="D618" s="69">
        <v>42830.769656254779</v>
      </c>
    </row>
    <row r="619" spans="1:4" x14ac:dyDescent="0.25">
      <c r="A619" s="186" t="s">
        <v>156</v>
      </c>
      <c r="B619" s="69">
        <v>8839.4157842604309</v>
      </c>
      <c r="C619" s="69">
        <v>6348.2162794399064</v>
      </c>
      <c r="D619" s="69">
        <v>2491.1995048205245</v>
      </c>
    </row>
    <row r="620" spans="1:4" x14ac:dyDescent="0.25">
      <c r="A620" s="54" t="s">
        <v>157</v>
      </c>
      <c r="B620" s="69">
        <v>217604.58721335829</v>
      </c>
      <c r="C620" s="69">
        <v>115590.89172220623</v>
      </c>
      <c r="D620" s="69">
        <v>102013.69549115206</v>
      </c>
    </row>
    <row r="621" spans="1:4" x14ac:dyDescent="0.25">
      <c r="A621" s="187" t="s">
        <v>115</v>
      </c>
      <c r="B621" s="77">
        <f>+B622+B623</f>
        <v>2625657.5929302904</v>
      </c>
      <c r="C621" s="77">
        <f t="shared" ref="C621:D621" si="67">+C622+C623</f>
        <v>1324302.232100212</v>
      </c>
      <c r="D621" s="77">
        <f t="shared" si="67"/>
        <v>1301355.3608300784</v>
      </c>
    </row>
    <row r="622" spans="1:4" ht="24" x14ac:dyDescent="0.25">
      <c r="A622" s="73" t="s">
        <v>158</v>
      </c>
      <c r="B622" s="69">
        <v>1996531.4741050694</v>
      </c>
      <c r="C622" s="69">
        <v>887627.47015503026</v>
      </c>
      <c r="D622" s="69">
        <v>1108904.0039500392</v>
      </c>
    </row>
    <row r="623" spans="1:4" x14ac:dyDescent="0.25">
      <c r="A623" s="73" t="s">
        <v>159</v>
      </c>
      <c r="B623" s="69">
        <v>629126.11882522108</v>
      </c>
      <c r="C623" s="69">
        <v>436674.76194518176</v>
      </c>
      <c r="D623" s="69">
        <v>192451.35688003933</v>
      </c>
    </row>
    <row r="624" spans="1:4" ht="24" x14ac:dyDescent="0.25">
      <c r="A624" s="75" t="s">
        <v>116</v>
      </c>
      <c r="B624" s="77">
        <f>+B625+B626+B627</f>
        <v>954895.70770371822</v>
      </c>
      <c r="C624" s="77">
        <f t="shared" ref="C624:D624" si="68">+C625+C626+C627</f>
        <v>381050.97346418659</v>
      </c>
      <c r="D624" s="77">
        <f t="shared" si="68"/>
        <v>573844.73423953145</v>
      </c>
    </row>
    <row r="625" spans="1:4" x14ac:dyDescent="0.25">
      <c r="A625" s="73" t="s">
        <v>160</v>
      </c>
      <c r="B625" s="69">
        <v>322519.46128004434</v>
      </c>
      <c r="C625" s="69">
        <v>128705.96425044784</v>
      </c>
      <c r="D625" s="69">
        <v>193813.4970295965</v>
      </c>
    </row>
    <row r="626" spans="1:4" x14ac:dyDescent="0.25">
      <c r="A626" s="73" t="s">
        <v>161</v>
      </c>
      <c r="B626" s="69">
        <v>313145.22955272096</v>
      </c>
      <c r="C626" s="69">
        <v>46506.385273975582</v>
      </c>
      <c r="D626" s="69">
        <v>266638.84427874535</v>
      </c>
    </row>
    <row r="627" spans="1:4" ht="24" x14ac:dyDescent="0.25">
      <c r="A627" s="73" t="s">
        <v>162</v>
      </c>
      <c r="B627" s="69">
        <v>319231.01687095285</v>
      </c>
      <c r="C627" s="69">
        <v>205838.62393976317</v>
      </c>
      <c r="D627" s="69">
        <v>113392.39293118968</v>
      </c>
    </row>
    <row r="628" spans="1:4" x14ac:dyDescent="0.25">
      <c r="A628" s="75" t="s">
        <v>73</v>
      </c>
      <c r="B628" s="77">
        <f>+B629+B630+B631</f>
        <v>8877834.3003155161</v>
      </c>
      <c r="C628" s="77">
        <f t="shared" ref="C628:D628" si="69">+C629+C630+C631</f>
        <v>5514999.0236070249</v>
      </c>
      <c r="D628" s="77">
        <f t="shared" si="69"/>
        <v>3362835.2767084921</v>
      </c>
    </row>
    <row r="629" spans="1:4" x14ac:dyDescent="0.25">
      <c r="A629" s="73" t="s">
        <v>163</v>
      </c>
      <c r="B629" s="69">
        <v>4098800.5986644924</v>
      </c>
      <c r="C629" s="69">
        <v>2364242.887445197</v>
      </c>
      <c r="D629" s="69">
        <v>1734557.7112192954</v>
      </c>
    </row>
    <row r="630" spans="1:4" x14ac:dyDescent="0.25">
      <c r="A630" s="73" t="s">
        <v>164</v>
      </c>
      <c r="B630" s="69">
        <v>1594689.7937759836</v>
      </c>
      <c r="C630" s="69">
        <v>1028478.4481846448</v>
      </c>
      <c r="D630" s="69">
        <v>566211.34559133882</v>
      </c>
    </row>
    <row r="631" spans="1:4" ht="24" x14ac:dyDescent="0.25">
      <c r="A631" s="73" t="s">
        <v>165</v>
      </c>
      <c r="B631" s="69">
        <v>3184343.9078750405</v>
      </c>
      <c r="C631" s="69">
        <v>2122277.6879771827</v>
      </c>
      <c r="D631" s="69">
        <v>1062066.2198978579</v>
      </c>
    </row>
    <row r="632" spans="1:4" ht="24" x14ac:dyDescent="0.25">
      <c r="A632" s="75" t="s">
        <v>74</v>
      </c>
      <c r="B632" s="77">
        <f>SUM(B633:B634)</f>
        <v>14352393.983319007</v>
      </c>
      <c r="C632" s="77">
        <f t="shared" ref="C632:D632" si="70">SUM(C633:C634)</f>
        <v>6951153.0975447018</v>
      </c>
      <c r="D632" s="77">
        <f t="shared" si="70"/>
        <v>7401240.885774306</v>
      </c>
    </row>
    <row r="633" spans="1:4" x14ac:dyDescent="0.25">
      <c r="A633" s="73" t="s">
        <v>166</v>
      </c>
      <c r="B633" s="69">
        <v>13368322.555870585</v>
      </c>
      <c r="C633" s="69">
        <v>6416794.8268178813</v>
      </c>
      <c r="D633" s="69">
        <v>6951527.7290527038</v>
      </c>
    </row>
    <row r="634" spans="1:4" x14ac:dyDescent="0.25">
      <c r="A634" s="73" t="s">
        <v>167</v>
      </c>
      <c r="B634" s="69">
        <v>984071.42744842265</v>
      </c>
      <c r="C634" s="69">
        <v>534358.27072682057</v>
      </c>
      <c r="D634" s="69">
        <v>449713.15672160208</v>
      </c>
    </row>
    <row r="635" spans="1:4" x14ac:dyDescent="0.25">
      <c r="A635" s="184" t="s">
        <v>75</v>
      </c>
      <c r="B635" s="77">
        <f>SUM(B636:B639)</f>
        <v>5395458.7164183725</v>
      </c>
      <c r="C635" s="77">
        <f t="shared" ref="C635:D635" si="71">SUM(C636:C639)</f>
        <v>2645150.7689394965</v>
      </c>
      <c r="D635" s="77">
        <f t="shared" si="71"/>
        <v>2750307.947478876</v>
      </c>
    </row>
    <row r="636" spans="1:4" x14ac:dyDescent="0.25">
      <c r="A636" s="73" t="s">
        <v>168</v>
      </c>
      <c r="B636" s="69">
        <v>4063228.2710290584</v>
      </c>
      <c r="C636" s="69">
        <v>1986918.6245332095</v>
      </c>
      <c r="D636" s="69">
        <v>2076309.6464958489</v>
      </c>
    </row>
    <row r="637" spans="1:4" x14ac:dyDescent="0.25">
      <c r="A637" s="73" t="s">
        <v>169</v>
      </c>
      <c r="B637" s="69">
        <v>164602.42083339838</v>
      </c>
      <c r="C637" s="69">
        <v>96621.621029204864</v>
      </c>
      <c r="D637" s="69">
        <v>67980.799804193521</v>
      </c>
    </row>
    <row r="638" spans="1:4" x14ac:dyDescent="0.25">
      <c r="A638" s="73" t="s">
        <v>170</v>
      </c>
      <c r="B638" s="69">
        <v>1014279.8632684293</v>
      </c>
      <c r="C638" s="69">
        <v>472299.41833094409</v>
      </c>
      <c r="D638" s="69">
        <v>541980.44493748527</v>
      </c>
    </row>
    <row r="639" spans="1:4" x14ac:dyDescent="0.25">
      <c r="A639" s="73" t="s">
        <v>171</v>
      </c>
      <c r="B639" s="69">
        <v>153348.16128748658</v>
      </c>
      <c r="C639" s="69">
        <v>89311.105046138022</v>
      </c>
      <c r="D639" s="69">
        <v>64037.05624134856</v>
      </c>
    </row>
    <row r="640" spans="1:4" x14ac:dyDescent="0.25">
      <c r="A640" s="184" t="s">
        <v>76</v>
      </c>
      <c r="B640" s="77">
        <f>+B641</f>
        <v>5946904.5485023949</v>
      </c>
      <c r="C640" s="77">
        <f t="shared" ref="C640:D640" si="72">+C641</f>
        <v>3076641.4063057229</v>
      </c>
      <c r="D640" s="77">
        <f t="shared" si="72"/>
        <v>2870263.142196672</v>
      </c>
    </row>
    <row r="641" spans="1:4" x14ac:dyDescent="0.25">
      <c r="A641" s="73" t="s">
        <v>172</v>
      </c>
      <c r="B641" s="69">
        <v>5946904.5485023949</v>
      </c>
      <c r="C641" s="69">
        <v>3076641.4063057229</v>
      </c>
      <c r="D641" s="69">
        <v>2870263.142196672</v>
      </c>
    </row>
    <row r="642" spans="1:4" x14ac:dyDescent="0.25">
      <c r="A642" s="187" t="s">
        <v>77</v>
      </c>
      <c r="B642" s="77">
        <f>+B643</f>
        <v>5950696.7831173521</v>
      </c>
      <c r="C642" s="77">
        <f t="shared" ref="C642:D642" si="73">+C643</f>
        <v>2985002.5857656538</v>
      </c>
      <c r="D642" s="77">
        <f t="shared" si="73"/>
        <v>2965694.1973516983</v>
      </c>
    </row>
    <row r="643" spans="1:4" x14ac:dyDescent="0.25">
      <c r="A643" s="73" t="s">
        <v>173</v>
      </c>
      <c r="B643" s="69">
        <v>5950696.7831173521</v>
      </c>
      <c r="C643" s="69">
        <v>2985002.5857656538</v>
      </c>
      <c r="D643" s="69">
        <v>2965694.1973516983</v>
      </c>
    </row>
    <row r="644" spans="1:4" x14ac:dyDescent="0.25">
      <c r="A644" s="184" t="s">
        <v>78</v>
      </c>
      <c r="B644" s="77">
        <f>+B645</f>
        <v>8784386.0670741573</v>
      </c>
      <c r="C644" s="77">
        <f t="shared" ref="C644:D644" si="74">+C645</f>
        <v>3810959.5139361024</v>
      </c>
      <c r="D644" s="77">
        <f t="shared" si="74"/>
        <v>4973426.5531380549</v>
      </c>
    </row>
    <row r="645" spans="1:4" x14ac:dyDescent="0.25">
      <c r="A645" s="73" t="s">
        <v>174</v>
      </c>
      <c r="B645" s="69">
        <v>8784386.0670741573</v>
      </c>
      <c r="C645" s="69">
        <v>3810959.5139361024</v>
      </c>
      <c r="D645" s="69">
        <v>4973426.5531380549</v>
      </c>
    </row>
    <row r="646" spans="1:4" x14ac:dyDescent="0.25">
      <c r="A646" s="184" t="s">
        <v>96</v>
      </c>
      <c r="B646" s="77">
        <f>+B647</f>
        <v>8315344.9953201562</v>
      </c>
      <c r="C646" s="77">
        <f t="shared" ref="C646:D646" si="75">+C647</f>
        <v>914687.94948521722</v>
      </c>
      <c r="D646" s="77">
        <f t="shared" si="75"/>
        <v>7400657.045834939</v>
      </c>
    </row>
    <row r="647" spans="1:4" x14ac:dyDescent="0.25">
      <c r="A647" s="73" t="s">
        <v>175</v>
      </c>
      <c r="B647" s="69">
        <v>8315344.9953201562</v>
      </c>
      <c r="C647" s="69">
        <v>914687.94948521722</v>
      </c>
      <c r="D647" s="69">
        <v>7400657.045834939</v>
      </c>
    </row>
    <row r="648" spans="1:4" x14ac:dyDescent="0.25">
      <c r="A648" s="184" t="s">
        <v>117</v>
      </c>
      <c r="B648" s="77">
        <f>+B649</f>
        <v>5622925.5830903864</v>
      </c>
      <c r="C648" s="77">
        <f t="shared" ref="C648:D648" si="76">+C649</f>
        <v>1912296.6349750576</v>
      </c>
      <c r="D648" s="77">
        <f t="shared" si="76"/>
        <v>3710628.9481153288</v>
      </c>
    </row>
    <row r="649" spans="1:4" x14ac:dyDescent="0.25">
      <c r="A649" s="70" t="s">
        <v>176</v>
      </c>
      <c r="B649" s="69">
        <v>5622925.5830903864</v>
      </c>
      <c r="C649" s="69">
        <v>1912296.6349750576</v>
      </c>
      <c r="D649" s="69">
        <v>3710628.9481153288</v>
      </c>
    </row>
    <row r="650" spans="1:4" x14ac:dyDescent="0.25">
      <c r="A650" s="184" t="s">
        <v>118</v>
      </c>
      <c r="B650" s="77">
        <f>+B651</f>
        <v>5805892.7977454579</v>
      </c>
      <c r="C650" s="77">
        <f t="shared" ref="C650:D650" si="77">+C651</f>
        <v>1414486.0750703355</v>
      </c>
      <c r="D650" s="77">
        <f t="shared" si="77"/>
        <v>4391406.7226751223</v>
      </c>
    </row>
    <row r="651" spans="1:4" x14ac:dyDescent="0.25">
      <c r="A651" s="70" t="s">
        <v>177</v>
      </c>
      <c r="B651" s="69">
        <v>5805892.7977454579</v>
      </c>
      <c r="C651" s="69">
        <v>1414486.0750703355</v>
      </c>
      <c r="D651" s="69">
        <v>4391406.7226751223</v>
      </c>
    </row>
    <row r="652" spans="1:4" ht="24" x14ac:dyDescent="0.25">
      <c r="A652" s="184" t="s">
        <v>81</v>
      </c>
      <c r="B652" s="77">
        <f>+B653</f>
        <v>5140324.6864523087</v>
      </c>
      <c r="C652" s="77">
        <f t="shared" ref="C652:D652" si="78">+C653</f>
        <v>1875658.0839412974</v>
      </c>
      <c r="D652" s="77">
        <f t="shared" si="78"/>
        <v>3264666.6025110111</v>
      </c>
    </row>
    <row r="653" spans="1:4" ht="24" x14ac:dyDescent="0.25">
      <c r="A653" s="70" t="s">
        <v>178</v>
      </c>
      <c r="B653" s="69">
        <v>5140324.6864523087</v>
      </c>
      <c r="C653" s="69">
        <v>1875658.0839412974</v>
      </c>
      <c r="D653" s="69">
        <v>3264666.6025110111</v>
      </c>
    </row>
    <row r="654" spans="1:4" x14ac:dyDescent="0.25">
      <c r="A654" s="184" t="s">
        <v>82</v>
      </c>
      <c r="B654" s="77">
        <f>+B655+B656</f>
        <v>4271245.7555831149</v>
      </c>
      <c r="C654" s="77">
        <f t="shared" ref="C654:D654" si="79">+C655+C656</f>
        <v>1457788.2506174431</v>
      </c>
      <c r="D654" s="77">
        <f t="shared" si="79"/>
        <v>2813457.5049656718</v>
      </c>
    </row>
    <row r="655" spans="1:4" x14ac:dyDescent="0.25">
      <c r="A655" s="70" t="s">
        <v>179</v>
      </c>
      <c r="B655" s="69">
        <v>1610528.5579272392</v>
      </c>
      <c r="C655" s="69">
        <v>432296.65695253166</v>
      </c>
      <c r="D655" s="69">
        <v>1178231.9009747077</v>
      </c>
    </row>
    <row r="656" spans="1:4" x14ac:dyDescent="0.25">
      <c r="A656" s="70" t="s">
        <v>180</v>
      </c>
      <c r="B656" s="69">
        <v>2660717.1976558757</v>
      </c>
      <c r="C656" s="69">
        <v>1025491.5936649116</v>
      </c>
      <c r="D656" s="69">
        <v>1635225.6039909641</v>
      </c>
    </row>
    <row r="657" spans="1:4" x14ac:dyDescent="0.25">
      <c r="A657" s="184" t="s">
        <v>83</v>
      </c>
      <c r="B657" s="77">
        <f>+B658</f>
        <v>6351566.4477390191</v>
      </c>
      <c r="C657" s="77">
        <f t="shared" ref="C657:D657" si="80">+C658</f>
        <v>3259035.5842992933</v>
      </c>
      <c r="D657" s="77">
        <f t="shared" si="80"/>
        <v>3092530.8634397257</v>
      </c>
    </row>
    <row r="658" spans="1:4" x14ac:dyDescent="0.25">
      <c r="A658" s="70" t="s">
        <v>181</v>
      </c>
      <c r="B658" s="69">
        <v>6351566.4477390191</v>
      </c>
      <c r="C658" s="69">
        <v>3259035.5842992933</v>
      </c>
      <c r="D658" s="69">
        <v>3092530.8634397257</v>
      </c>
    </row>
    <row r="659" spans="1:4" ht="24" x14ac:dyDescent="0.25">
      <c r="A659" s="184" t="s">
        <v>119</v>
      </c>
      <c r="B659" s="77">
        <f>+B660</f>
        <v>3187044.4863795536</v>
      </c>
      <c r="C659" s="77">
        <f t="shared" ref="C659:D659" si="81">+C660</f>
        <v>1386364.3515751059</v>
      </c>
      <c r="D659" s="77">
        <f t="shared" si="81"/>
        <v>1800680.1348044476</v>
      </c>
    </row>
    <row r="660" spans="1:4" ht="24" x14ac:dyDescent="0.25">
      <c r="A660" s="70" t="s">
        <v>182</v>
      </c>
      <c r="B660" s="69">
        <v>3187044.4863795536</v>
      </c>
      <c r="C660" s="69">
        <v>1386364.3515751059</v>
      </c>
      <c r="D660" s="69">
        <v>1800680.1348044476</v>
      </c>
    </row>
    <row r="661" spans="1:4" x14ac:dyDescent="0.25">
      <c r="A661" s="184" t="s">
        <v>120</v>
      </c>
      <c r="B661" s="77">
        <f>+B662</f>
        <v>245968.94708896193</v>
      </c>
      <c r="C661" s="77">
        <f t="shared" ref="C661:D661" si="82">+C662</f>
        <v>0</v>
      </c>
      <c r="D661" s="77">
        <f t="shared" si="82"/>
        <v>245968.94708896193</v>
      </c>
    </row>
    <row r="662" spans="1:4" x14ac:dyDescent="0.25">
      <c r="A662" s="70" t="s">
        <v>183</v>
      </c>
      <c r="B662" s="69">
        <v>245968.94708896193</v>
      </c>
      <c r="C662" s="69">
        <v>0</v>
      </c>
      <c r="D662" s="69">
        <v>245968.94708896193</v>
      </c>
    </row>
    <row r="663" spans="1:4" x14ac:dyDescent="0.25">
      <c r="A663" s="184" t="s">
        <v>85</v>
      </c>
      <c r="B663" s="77">
        <f t="shared" ref="B663:D663" si="83">+B661+B659+B657+B654+B652+B650+B648+B646+B644+B642+B640+B635+B632+B628+B624+B621+B600+B598+B592</f>
        <v>115833623.61305204</v>
      </c>
      <c r="C663" s="77">
        <f t="shared" si="83"/>
        <v>54697780.206248939</v>
      </c>
      <c r="D663" s="77">
        <f t="shared" si="83"/>
        <v>61135843.406803079</v>
      </c>
    </row>
    <row r="664" spans="1:4" x14ac:dyDescent="0.25">
      <c r="A664" s="70"/>
      <c r="B664" s="69"/>
      <c r="C664" s="69"/>
      <c r="D664" s="69"/>
    </row>
    <row r="665" spans="1:4" x14ac:dyDescent="0.25">
      <c r="A665" s="70" t="s">
        <v>57</v>
      </c>
      <c r="B665" s="69"/>
      <c r="C665" s="69"/>
      <c r="D665" s="69">
        <v>6148267.3189278254</v>
      </c>
    </row>
    <row r="666" spans="1:4" x14ac:dyDescent="0.25">
      <c r="A666" s="70"/>
      <c r="B666" s="69"/>
      <c r="C666" s="69"/>
      <c r="D666" s="69"/>
    </row>
    <row r="667" spans="1:4" x14ac:dyDescent="0.25">
      <c r="A667" s="184" t="s">
        <v>86</v>
      </c>
      <c r="B667" s="77"/>
      <c r="C667" s="77"/>
      <c r="D667" s="77">
        <f>+D663+D665</f>
        <v>67284110.725730911</v>
      </c>
    </row>
    <row r="668" spans="1:4" x14ac:dyDescent="0.25">
      <c r="A668" s="188"/>
      <c r="B668" s="79"/>
      <c r="C668" s="79"/>
      <c r="D668" s="79"/>
    </row>
    <row r="669" spans="1:4" x14ac:dyDescent="0.25">
      <c r="A669" s="29" t="s">
        <v>9</v>
      </c>
      <c r="B669" s="29"/>
      <c r="C669" s="29"/>
      <c r="D669" s="29"/>
    </row>
  </sheetData>
  <mergeCells count="18">
    <mergeCell ref="A417:D417"/>
    <mergeCell ref="A499:D499"/>
    <mergeCell ref="A502:D502"/>
    <mergeCell ref="A584:D584"/>
    <mergeCell ref="A587:D587"/>
    <mergeCell ref="A669:D669"/>
    <mergeCell ref="A200:D200"/>
    <mergeCell ref="A233:D233"/>
    <mergeCell ref="A266:D266"/>
    <mergeCell ref="A299:D299"/>
    <mergeCell ref="A332:D332"/>
    <mergeCell ref="A414:D414"/>
    <mergeCell ref="A2:D2"/>
    <mergeCell ref="A35:D35"/>
    <mergeCell ref="A68:D68"/>
    <mergeCell ref="A101:D101"/>
    <mergeCell ref="A134:D134"/>
    <mergeCell ref="A167:D1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PIB total y por habitante</vt:lpstr>
      <vt:lpstr>PIB Pc y Pk</vt:lpstr>
      <vt:lpstr>PIB ramas actividad económica</vt:lpstr>
      <vt:lpstr>Composicion porcentual del  PIB</vt:lpstr>
      <vt:lpstr>Cuenta producción Pc Base 2015</vt:lpstr>
      <vt:lpstr>Cuenta producción Pk Base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</dc:creator>
  <cp:lastModifiedBy>anama</cp:lastModifiedBy>
  <dcterms:created xsi:type="dcterms:W3CDTF">2021-02-03T13:16:06Z</dcterms:created>
  <dcterms:modified xsi:type="dcterms:W3CDTF">2021-02-03T15:48:57Z</dcterms:modified>
</cp:coreProperties>
</file>